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log3\Desktop\Для Влада\"/>
    </mc:Choice>
  </mc:AlternateContent>
  <bookViews>
    <workbookView xWindow="0" yWindow="0" windowWidth="25200" windowHeight="1177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F26" i="1"/>
  <c r="E26" i="1"/>
  <c r="D21" i="1"/>
  <c r="F21" i="1" s="1"/>
  <c r="C21" i="1"/>
  <c r="D18" i="1"/>
  <c r="G18" i="1" s="1"/>
  <c r="D9" i="1"/>
  <c r="E9" i="1"/>
  <c r="F8" i="1"/>
  <c r="F9" i="1"/>
  <c r="F10" i="1"/>
  <c r="F11" i="1"/>
  <c r="F12" i="1"/>
  <c r="F13" i="1"/>
  <c r="F14" i="1"/>
  <c r="F16" i="1"/>
  <c r="F17" i="1"/>
  <c r="F18" i="1"/>
  <c r="F19" i="1"/>
  <c r="F22" i="1"/>
  <c r="F23" i="1"/>
  <c r="F24" i="1"/>
  <c r="F25" i="1"/>
  <c r="E8" i="1"/>
  <c r="E10" i="1"/>
  <c r="E11" i="1"/>
  <c r="E12" i="1"/>
  <c r="E13" i="1"/>
  <c r="E14" i="1"/>
  <c r="E16" i="1"/>
  <c r="E17" i="1"/>
  <c r="E18" i="1"/>
  <c r="E19" i="1"/>
  <c r="E22" i="1"/>
  <c r="E23" i="1"/>
  <c r="E24" i="1"/>
  <c r="E25" i="1"/>
  <c r="G8" i="1"/>
  <c r="G9" i="1"/>
  <c r="G10" i="1"/>
  <c r="G11" i="1"/>
  <c r="G12" i="1"/>
  <c r="G13" i="1"/>
  <c r="G14" i="1"/>
  <c r="G16" i="1"/>
  <c r="G17" i="1"/>
  <c r="G19" i="1"/>
  <c r="G22" i="1"/>
  <c r="G23" i="1"/>
  <c r="G24" i="1"/>
  <c r="G25" i="1"/>
  <c r="H23" i="1"/>
  <c r="H24" i="1"/>
  <c r="H25" i="1"/>
  <c r="H22" i="1"/>
  <c r="H8" i="1"/>
  <c r="H9" i="1"/>
  <c r="H10" i="1"/>
  <c r="H11" i="1"/>
  <c r="H12" i="1"/>
  <c r="H13" i="1"/>
  <c r="H14" i="1"/>
  <c r="H16" i="1"/>
  <c r="H17" i="1"/>
  <c r="H19" i="1"/>
  <c r="B5" i="1"/>
  <c r="E21" i="1" l="1"/>
  <c r="H21" i="1"/>
  <c r="H18" i="1"/>
  <c r="C5" i="1"/>
  <c r="G21" i="1"/>
  <c r="B7" i="1" l="1"/>
  <c r="B17" i="1"/>
  <c r="B15" i="1"/>
  <c r="C15" i="1"/>
  <c r="C7" i="1"/>
  <c r="C6" i="1" l="1"/>
  <c r="C20" i="1" s="1"/>
  <c r="D15" i="1" l="1"/>
  <c r="D7" i="1"/>
  <c r="H15" i="1" l="1"/>
  <c r="F15" i="1"/>
  <c r="E15" i="1"/>
  <c r="G15" i="1"/>
  <c r="F7" i="1"/>
  <c r="E7" i="1"/>
  <c r="G7" i="1"/>
  <c r="H7" i="1"/>
  <c r="D6" i="1"/>
  <c r="D20" i="1" s="1"/>
  <c r="F6" i="1" l="1"/>
  <c r="H6" i="1"/>
  <c r="E6" i="1"/>
  <c r="G6" i="1"/>
  <c r="H20" i="1" l="1"/>
  <c r="G20" i="1"/>
  <c r="D5" i="1"/>
  <c r="F20" i="1"/>
  <c r="E20" i="1"/>
  <c r="E5" i="1" s="1"/>
  <c r="B6" i="1"/>
  <c r="F5" i="1" l="1"/>
  <c r="G5" i="1"/>
  <c r="H5" i="1"/>
  <c r="B20" i="1"/>
</calcChain>
</file>

<file path=xl/sharedStrings.xml><?xml version="1.0" encoding="utf-8"?>
<sst xmlns="http://schemas.openxmlformats.org/spreadsheetml/2006/main" count="32" uniqueCount="31">
  <si>
    <t>Показатели</t>
  </si>
  <si>
    <t>Налоговые доходы  бюджета РД</t>
  </si>
  <si>
    <t xml:space="preserve">налог на прибыль </t>
  </si>
  <si>
    <t>НДФЛ</t>
  </si>
  <si>
    <t xml:space="preserve">акцизы на алкоголь </t>
  </si>
  <si>
    <t>налог на имущество организаций</t>
  </si>
  <si>
    <t>налог на добычу послезных ископаемых</t>
  </si>
  <si>
    <t>транспортный налог</t>
  </si>
  <si>
    <t>прочие налоговые доходы</t>
  </si>
  <si>
    <t>Перераспределяемые через УФК</t>
  </si>
  <si>
    <t>акцизы на ГСМ</t>
  </si>
  <si>
    <t>Неналоговые доходы</t>
  </si>
  <si>
    <t>Налоговые и неналоговые доходы: всего</t>
  </si>
  <si>
    <t>млн рублей</t>
  </si>
  <si>
    <t>Остальные налоги (госпошлина, прочие)</t>
  </si>
  <si>
    <t>в т.ч. администрируемые УФНС</t>
  </si>
  <si>
    <t>Уточненный план 2020 года</t>
  </si>
  <si>
    <t>Первоначальный план 2020 года</t>
  </si>
  <si>
    <t>Исполнение 2020 года</t>
  </si>
  <si>
    <t>Отклонение от первоначального плана (-,+)</t>
  </si>
  <si>
    <t>Отклонение от уточненного плана (-,+)</t>
  </si>
  <si>
    <t>Межбюджетные трансферты, в том числе:</t>
  </si>
  <si>
    <t>Дотации</t>
  </si>
  <si>
    <t>Субсидии</t>
  </si>
  <si>
    <t>Субвенции</t>
  </si>
  <si>
    <t>Иные межбюджетные трансферты</t>
  </si>
  <si>
    <t>ДОХОДЫ, всего:</t>
  </si>
  <si>
    <t xml:space="preserve">Налоговые, неналоговые доходы и межбюджетные трансферты республиканского бюджета за 2020 год </t>
  </si>
  <si>
    <t>Исполнение к первоначальному плану (%)</t>
  </si>
  <si>
    <t>Исполнение к уточненному плану (%)</t>
  </si>
  <si>
    <t>Прочие безвозмездные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</si>
</sst>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73" formatCode="#,##0.00000"/>
    <numFmt numFmtId="174" formatCode="#,##0.0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3EAFF"/>
        <bgColor indexed="64"/>
      </patternFill>
    </fill>
    <fill>
      <patternFill patternType="solid">
        <fgColor rgb="FFFCDFC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164" fontId="0" fillId="0" borderId="0" xfId="0" applyNumberForma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164" fontId="2" fillId="4" borderId="1" xfId="0" applyNumberFormat="1" applyFont="1" applyFill="1" applyBorder="1" applyAlignment="1">
      <alignment horizontal="right" wrapText="1" readingOrder="1"/>
    </xf>
    <xf numFmtId="164" fontId="2" fillId="4" borderId="3" xfId="0" applyNumberFormat="1" applyFont="1" applyFill="1" applyBorder="1" applyAlignment="1">
      <alignment horizontal="right" wrapText="1" readingOrder="1"/>
    </xf>
    <xf numFmtId="164" fontId="2" fillId="4" borderId="6" xfId="1" applyNumberFormat="1" applyFont="1" applyFill="1" applyBorder="1" applyAlignment="1">
      <alignment horizontal="right" wrapText="1" readingOrder="1"/>
    </xf>
    <xf numFmtId="164" fontId="3" fillId="4" borderId="6" xfId="1" applyNumberFormat="1" applyFont="1" applyFill="1" applyBorder="1" applyAlignment="1">
      <alignment horizontal="right" wrapText="1" readingOrder="1"/>
    </xf>
    <xf numFmtId="164" fontId="2" fillId="4" borderId="8" xfId="1" applyNumberFormat="1" applyFont="1" applyFill="1" applyBorder="1" applyAlignment="1">
      <alignment horizontal="right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1" xfId="0" applyNumberFormat="1" applyFont="1" applyFill="1" applyBorder="1" applyAlignment="1">
      <alignment horizontal="right" wrapText="1" readingOrder="1"/>
    </xf>
    <xf numFmtId="164" fontId="3" fillId="4" borderId="8" xfId="1" applyNumberFormat="1" applyFont="1" applyFill="1" applyBorder="1" applyAlignment="1">
      <alignment horizontal="right" wrapText="1" readingOrder="1"/>
    </xf>
    <xf numFmtId="164" fontId="5" fillId="4" borderId="1" xfId="1" applyNumberFormat="1" applyFont="1" applyFill="1" applyBorder="1" applyAlignment="1">
      <alignment horizontal="right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4" fillId="4" borderId="1" xfId="0" applyNumberFormat="1" applyFont="1" applyFill="1" applyBorder="1" applyAlignment="1">
      <alignment horizontal="right" wrapText="1" readingOrder="1"/>
    </xf>
    <xf numFmtId="0" fontId="2" fillId="4" borderId="2" xfId="0" applyFont="1" applyFill="1" applyBorder="1" applyAlignment="1">
      <alignment horizontal="left" wrapText="1" readingOrder="1"/>
    </xf>
    <xf numFmtId="164" fontId="2" fillId="4" borderId="2" xfId="0" applyNumberFormat="1" applyFont="1" applyFill="1" applyBorder="1" applyAlignment="1">
      <alignment horizontal="right" wrapText="1" readingOrder="1"/>
    </xf>
    <xf numFmtId="164" fontId="2" fillId="4" borderId="5" xfId="0" applyNumberFormat="1" applyFont="1" applyFill="1" applyBorder="1" applyAlignment="1">
      <alignment horizontal="right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left" wrapText="1" readingOrder="1"/>
    </xf>
    <xf numFmtId="164" fontId="2" fillId="3" borderId="4" xfId="0" applyNumberFormat="1" applyFont="1" applyFill="1" applyBorder="1" applyAlignment="1">
      <alignment horizontal="right" wrapText="1" readingOrder="1"/>
    </xf>
    <xf numFmtId="4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3" fillId="4" borderId="2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wrapText="1" readingOrder="1"/>
    </xf>
    <xf numFmtId="164" fontId="3" fillId="4" borderId="5" xfId="1" applyNumberFormat="1" applyFont="1" applyFill="1" applyBorder="1" applyAlignment="1">
      <alignment horizontal="right" wrapText="1" readingOrder="1"/>
    </xf>
    <xf numFmtId="164" fontId="3" fillId="4" borderId="4" xfId="0" applyNumberFormat="1" applyFont="1" applyFill="1" applyBorder="1" applyAlignment="1">
      <alignment horizontal="right" wrapText="1" readingOrder="1"/>
    </xf>
    <xf numFmtId="164" fontId="3" fillId="4" borderId="7" xfId="0" applyNumberFormat="1" applyFont="1" applyFill="1" applyBorder="1" applyAlignment="1">
      <alignment horizontal="right" wrapText="1" readingOrder="1"/>
    </xf>
    <xf numFmtId="164" fontId="3" fillId="4" borderId="4" xfId="1" applyNumberFormat="1" applyFont="1" applyFill="1" applyBorder="1" applyAlignment="1">
      <alignment horizontal="right" wrapText="1" readingOrder="1"/>
    </xf>
    <xf numFmtId="164" fontId="3" fillId="4" borderId="7" xfId="1" applyNumberFormat="1" applyFont="1" applyFill="1" applyBorder="1" applyAlignment="1">
      <alignment horizontal="right" wrapText="1" readingOrder="1"/>
    </xf>
    <xf numFmtId="0" fontId="3" fillId="4" borderId="7" xfId="0" applyFont="1" applyFill="1" applyBorder="1" applyAlignment="1">
      <alignment horizontal="left" vertical="center" wrapText="1" readingOrder="1"/>
    </xf>
    <xf numFmtId="164" fontId="3" fillId="4" borderId="13" xfId="0" applyNumberFormat="1" applyFont="1" applyFill="1" applyBorder="1" applyAlignment="1">
      <alignment horizontal="right" wrapText="1" readingOrder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11" workbookViewId="0">
      <selection activeCell="I12" sqref="I12"/>
    </sheetView>
  </sheetViews>
  <sheetFormatPr defaultRowHeight="14.4" x14ac:dyDescent="0.3"/>
  <cols>
    <col min="1" max="1" width="37" customWidth="1"/>
    <col min="2" max="2" width="20.44140625" customWidth="1"/>
    <col min="3" max="3" width="20.44140625" style="1" customWidth="1"/>
    <col min="4" max="4" width="20.109375" customWidth="1"/>
    <col min="5" max="5" width="20.5546875" customWidth="1"/>
    <col min="6" max="6" width="21.109375" customWidth="1"/>
    <col min="7" max="7" width="20.5546875" customWidth="1"/>
    <col min="8" max="8" width="20.88671875" customWidth="1"/>
    <col min="10" max="10" width="14.44140625" customWidth="1"/>
  </cols>
  <sheetData>
    <row r="1" spans="1:10" s="1" customFormat="1" ht="54" customHeight="1" x14ac:dyDescent="0.3">
      <c r="A1" s="8" t="s">
        <v>27</v>
      </c>
      <c r="B1" s="8"/>
      <c r="C1" s="8"/>
      <c r="D1" s="8"/>
      <c r="E1" s="8"/>
      <c r="F1" s="8"/>
    </row>
    <row r="2" spans="1:10" s="1" customFormat="1" ht="15" customHeight="1" thickBot="1" x14ac:dyDescent="0.35">
      <c r="A2" s="3"/>
      <c r="B2" s="3"/>
      <c r="C2" s="3"/>
      <c r="D2" s="3"/>
      <c r="E2" s="3"/>
      <c r="F2" s="34"/>
      <c r="G2" s="2"/>
      <c r="H2" s="4" t="s">
        <v>13</v>
      </c>
    </row>
    <row r="3" spans="1:10" ht="59.25" customHeight="1" x14ac:dyDescent="0.3">
      <c r="A3" s="6" t="s">
        <v>0</v>
      </c>
      <c r="B3" s="6" t="s">
        <v>17</v>
      </c>
      <c r="C3" s="5" t="s">
        <v>16</v>
      </c>
      <c r="D3" s="7" t="s">
        <v>18</v>
      </c>
      <c r="E3" s="7" t="s">
        <v>19</v>
      </c>
      <c r="F3" s="9" t="s">
        <v>20</v>
      </c>
      <c r="G3" s="9" t="s">
        <v>28</v>
      </c>
      <c r="H3" s="9" t="s">
        <v>29</v>
      </c>
    </row>
    <row r="4" spans="1:10" ht="16.2" customHeight="1" x14ac:dyDescent="0.3">
      <c r="A4" s="26"/>
      <c r="B4" s="26"/>
      <c r="C4" s="27"/>
      <c r="D4" s="28"/>
      <c r="E4" s="28"/>
      <c r="F4" s="29"/>
      <c r="G4" s="29"/>
      <c r="H4" s="29"/>
    </row>
    <row r="5" spans="1:10" s="1" customFormat="1" ht="16.2" customHeight="1" x14ac:dyDescent="0.3">
      <c r="A5" s="31" t="s">
        <v>26</v>
      </c>
      <c r="B5" s="32">
        <f>B20+B21</f>
        <v>138556.47959999999</v>
      </c>
      <c r="C5" s="32">
        <f>C20+C21</f>
        <v>175059.10199999996</v>
      </c>
      <c r="D5" s="32">
        <f>D20+D21</f>
        <v>169655.39473715998</v>
      </c>
      <c r="E5" s="32">
        <f t="shared" ref="E5:H5" si="0">E20+E21</f>
        <v>31098.91513715998</v>
      </c>
      <c r="F5" s="32">
        <f>D5-C5</f>
        <v>-5403.7072628399765</v>
      </c>
      <c r="G5" s="32">
        <f>D5/B5%</f>
        <v>122.44493741970042</v>
      </c>
      <c r="H5" s="32">
        <f>D5/C5%</f>
        <v>96.913209766813509</v>
      </c>
    </row>
    <row r="6" spans="1:10" ht="27.75" customHeight="1" thickBot="1" x14ac:dyDescent="0.35">
      <c r="A6" s="30" t="s">
        <v>1</v>
      </c>
      <c r="B6" s="12">
        <f>B7+B15+B18</f>
        <v>31888.761399999996</v>
      </c>
      <c r="C6" s="12">
        <f>C7+C15+C18</f>
        <v>31063.808099999991</v>
      </c>
      <c r="D6" s="12">
        <f>D7+D15+D18</f>
        <v>33468.831428159996</v>
      </c>
      <c r="E6" s="12">
        <f>D6-B6</f>
        <v>1580.0700281600002</v>
      </c>
      <c r="F6" s="13">
        <f>D6-C6</f>
        <v>2405.0233281600049</v>
      </c>
      <c r="G6" s="13">
        <f>D6/B6%</f>
        <v>104.95494324266855</v>
      </c>
      <c r="H6" s="14">
        <f>D6/C6%</f>
        <v>107.74220379039751</v>
      </c>
    </row>
    <row r="7" spans="1:10" ht="18.75" customHeight="1" thickBot="1" x14ac:dyDescent="0.35">
      <c r="A7" s="10" t="s">
        <v>15</v>
      </c>
      <c r="B7" s="11">
        <f>B8+B9+B10+B11+B12+B13</f>
        <v>23417.032199999998</v>
      </c>
      <c r="C7" s="11">
        <f>C8+C9+C10+C11+C12+C13+C14</f>
        <v>23223.650999999994</v>
      </c>
      <c r="D7" s="11">
        <f>D8+D9+D10+D11+D12+D13+D14</f>
        <v>25798.204136159999</v>
      </c>
      <c r="E7" s="11">
        <f t="shared" ref="E7:E21" si="1">D7-B7</f>
        <v>2381.1719361600008</v>
      </c>
      <c r="F7" s="15">
        <f t="shared" ref="F7:F26" si="2">D7-C7</f>
        <v>2574.5531361600042</v>
      </c>
      <c r="G7" s="14">
        <f t="shared" ref="G7:G26" si="3">D7/B7%</f>
        <v>110.16854704653821</v>
      </c>
      <c r="H7" s="14">
        <f t="shared" ref="H7:H19" si="4">D7/C7%</f>
        <v>111.08591037714098</v>
      </c>
    </row>
    <row r="8" spans="1:10" ht="21" customHeight="1" thickBot="1" x14ac:dyDescent="0.35">
      <c r="A8" s="16" t="s">
        <v>2</v>
      </c>
      <c r="B8" s="17">
        <v>5213.8424000000005</v>
      </c>
      <c r="C8" s="17">
        <v>5213.8419999999996</v>
      </c>
      <c r="D8" s="17">
        <v>4712.4462599999997</v>
      </c>
      <c r="E8" s="17">
        <f t="shared" si="1"/>
        <v>-501.39614000000074</v>
      </c>
      <c r="F8" s="18">
        <f t="shared" si="2"/>
        <v>-501.39573999999993</v>
      </c>
      <c r="G8" s="14">
        <f t="shared" si="3"/>
        <v>90.383366018121279</v>
      </c>
      <c r="H8" s="14">
        <f t="shared" si="4"/>
        <v>90.383372952229848</v>
      </c>
    </row>
    <row r="9" spans="1:10" ht="16.2" thickBot="1" x14ac:dyDescent="0.35">
      <c r="A9" s="16" t="s">
        <v>3</v>
      </c>
      <c r="B9" s="17">
        <v>13333.346</v>
      </c>
      <c r="C9" s="17">
        <v>13333.346299999999</v>
      </c>
      <c r="D9" s="19">
        <f>15889.46327</f>
        <v>15889.46327</v>
      </c>
      <c r="E9" s="17">
        <f t="shared" si="1"/>
        <v>2556.1172700000006</v>
      </c>
      <c r="F9" s="18">
        <f t="shared" si="2"/>
        <v>2556.1169700000009</v>
      </c>
      <c r="G9" s="14">
        <f t="shared" si="3"/>
        <v>119.17086131268175</v>
      </c>
      <c r="H9" s="14">
        <f t="shared" si="4"/>
        <v>119.17085863133998</v>
      </c>
      <c r="J9" s="34"/>
    </row>
    <row r="10" spans="1:10" ht="18" customHeight="1" thickBot="1" x14ac:dyDescent="0.35">
      <c r="A10" s="16" t="s">
        <v>4</v>
      </c>
      <c r="B10" s="17">
        <v>306.61180000000002</v>
      </c>
      <c r="C10" s="17">
        <v>306.61180000000002</v>
      </c>
      <c r="D10" s="17">
        <v>472.98122835999999</v>
      </c>
      <c r="E10" s="17">
        <f t="shared" si="1"/>
        <v>166.36942835999997</v>
      </c>
      <c r="F10" s="18">
        <f t="shared" si="2"/>
        <v>166.36942835999997</v>
      </c>
      <c r="G10" s="14">
        <f t="shared" si="3"/>
        <v>154.26060848277854</v>
      </c>
      <c r="H10" s="14">
        <f t="shared" si="4"/>
        <v>154.26060848277854</v>
      </c>
    </row>
    <row r="11" spans="1:10" ht="20.25" customHeight="1" thickBot="1" x14ac:dyDescent="0.35">
      <c r="A11" s="16" t="s">
        <v>5</v>
      </c>
      <c r="B11" s="17">
        <v>3233.6689999999999</v>
      </c>
      <c r="C11" s="17">
        <v>3233.6689999999999</v>
      </c>
      <c r="D11" s="17">
        <v>3429.7175010000001</v>
      </c>
      <c r="E11" s="17">
        <f t="shared" si="1"/>
        <v>196.04850100000021</v>
      </c>
      <c r="F11" s="18">
        <f t="shared" si="2"/>
        <v>196.04850100000021</v>
      </c>
      <c r="G11" s="14">
        <f t="shared" si="3"/>
        <v>106.06272630253747</v>
      </c>
      <c r="H11" s="14">
        <f t="shared" si="4"/>
        <v>106.06272630253747</v>
      </c>
      <c r="J11" s="33"/>
    </row>
    <row r="12" spans="1:10" ht="31.5" customHeight="1" thickBot="1" x14ac:dyDescent="0.35">
      <c r="A12" s="16" t="s">
        <v>6</v>
      </c>
      <c r="B12" s="17">
        <v>42.3</v>
      </c>
      <c r="C12" s="17">
        <v>42.3</v>
      </c>
      <c r="D12" s="17">
        <v>31.8343645</v>
      </c>
      <c r="E12" s="17">
        <f t="shared" si="1"/>
        <v>-10.465635499999998</v>
      </c>
      <c r="F12" s="18">
        <f t="shared" si="2"/>
        <v>-10.465635499999998</v>
      </c>
      <c r="G12" s="14">
        <f t="shared" si="3"/>
        <v>75.25854491725768</v>
      </c>
      <c r="H12" s="14">
        <f t="shared" si="4"/>
        <v>75.25854491725768</v>
      </c>
    </row>
    <row r="13" spans="1:10" ht="15" customHeight="1" thickBot="1" x14ac:dyDescent="0.35">
      <c r="A13" s="16" t="s">
        <v>7</v>
      </c>
      <c r="B13" s="17">
        <v>1287.2629999999999</v>
      </c>
      <c r="C13" s="17">
        <v>1093.8819000000001</v>
      </c>
      <c r="D13" s="17">
        <v>1261.7615123</v>
      </c>
      <c r="E13" s="17">
        <f t="shared" si="1"/>
        <v>-25.501487699999871</v>
      </c>
      <c r="F13" s="18">
        <f t="shared" si="2"/>
        <v>167.87961229999996</v>
      </c>
      <c r="G13" s="14">
        <f t="shared" si="3"/>
        <v>98.018937256799902</v>
      </c>
      <c r="H13" s="14">
        <f t="shared" si="4"/>
        <v>115.34714234690234</v>
      </c>
    </row>
    <row r="14" spans="1:10" ht="0.6" customHeight="1" thickBot="1" x14ac:dyDescent="0.35">
      <c r="A14" s="16" t="s">
        <v>8</v>
      </c>
      <c r="B14" s="17"/>
      <c r="C14" s="17"/>
      <c r="D14" s="17"/>
      <c r="E14" s="17">
        <f t="shared" si="1"/>
        <v>0</v>
      </c>
      <c r="F14" s="18">
        <f t="shared" si="2"/>
        <v>0</v>
      </c>
      <c r="G14" s="14" t="e">
        <f t="shared" si="3"/>
        <v>#DIV/0!</v>
      </c>
      <c r="H14" s="14" t="e">
        <f t="shared" si="4"/>
        <v>#DIV/0!</v>
      </c>
    </row>
    <row r="15" spans="1:10" ht="18" customHeight="1" thickBot="1" x14ac:dyDescent="0.35">
      <c r="A15" s="20" t="s">
        <v>9</v>
      </c>
      <c r="B15" s="11">
        <f>B16+B17</f>
        <v>8335.3942000000006</v>
      </c>
      <c r="C15" s="11">
        <f>C16+C17</f>
        <v>7703.8230999999996</v>
      </c>
      <c r="D15" s="11">
        <f>D16+D17</f>
        <v>7548.2198820000003</v>
      </c>
      <c r="E15" s="11">
        <f t="shared" si="1"/>
        <v>-787.17431800000031</v>
      </c>
      <c r="F15" s="15">
        <f t="shared" si="2"/>
        <v>-155.60321799999929</v>
      </c>
      <c r="G15" s="14">
        <f t="shared" si="3"/>
        <v>90.556243662717236</v>
      </c>
      <c r="H15" s="14">
        <f t="shared" si="4"/>
        <v>97.980181839845216</v>
      </c>
    </row>
    <row r="16" spans="1:10" ht="15.75" customHeight="1" thickBot="1" x14ac:dyDescent="0.35">
      <c r="A16" s="16" t="s">
        <v>4</v>
      </c>
      <c r="B16" s="17">
        <v>1343.1010000000001</v>
      </c>
      <c r="C16" s="17">
        <v>1343.1010000000001</v>
      </c>
      <c r="D16" s="17">
        <v>1303.8320000000001</v>
      </c>
      <c r="E16" s="17">
        <f t="shared" si="1"/>
        <v>-39.269000000000005</v>
      </c>
      <c r="F16" s="18">
        <f t="shared" si="2"/>
        <v>-39.269000000000005</v>
      </c>
      <c r="G16" s="14">
        <f t="shared" si="3"/>
        <v>97.07624370765862</v>
      </c>
      <c r="H16" s="14">
        <f t="shared" si="4"/>
        <v>97.07624370765862</v>
      </c>
    </row>
    <row r="17" spans="1:10" ht="16.5" customHeight="1" thickBot="1" x14ac:dyDescent="0.35">
      <c r="A17" s="16" t="s">
        <v>10</v>
      </c>
      <c r="B17" s="17">
        <f>6360.7221+631.5711</f>
        <v>6992.2932000000001</v>
      </c>
      <c r="C17" s="17">
        <v>6360.7221</v>
      </c>
      <c r="D17" s="17">
        <v>6244.387882</v>
      </c>
      <c r="E17" s="17">
        <f t="shared" si="1"/>
        <v>-747.90531800000008</v>
      </c>
      <c r="F17" s="18">
        <f t="shared" si="2"/>
        <v>-116.33421799999996</v>
      </c>
      <c r="G17" s="14">
        <f t="shared" si="3"/>
        <v>89.30386217214118</v>
      </c>
      <c r="H17" s="14">
        <f t="shared" si="4"/>
        <v>98.171053283399999</v>
      </c>
      <c r="J17" s="35"/>
    </row>
    <row r="18" spans="1:10" ht="29.25" customHeight="1" thickBot="1" x14ac:dyDescent="0.35">
      <c r="A18" s="21" t="s">
        <v>14</v>
      </c>
      <c r="B18" s="11">
        <v>136.33500000000001</v>
      </c>
      <c r="C18" s="11">
        <v>136.334</v>
      </c>
      <c r="D18" s="11">
        <f>104.944+17.525-0.06159</f>
        <v>122.40741</v>
      </c>
      <c r="E18" s="11">
        <f t="shared" si="1"/>
        <v>-13.927590000000009</v>
      </c>
      <c r="F18" s="15">
        <f t="shared" si="2"/>
        <v>-13.926590000000004</v>
      </c>
      <c r="G18" s="14">
        <f t="shared" si="3"/>
        <v>89.78428870062713</v>
      </c>
      <c r="H18" s="14">
        <f t="shared" si="4"/>
        <v>89.784947261871579</v>
      </c>
      <c r="J18" s="35"/>
    </row>
    <row r="19" spans="1:10" ht="20.25" customHeight="1" thickBot="1" x14ac:dyDescent="0.4">
      <c r="A19" s="20" t="s">
        <v>11</v>
      </c>
      <c r="B19" s="22">
        <v>1357.2331999999999</v>
      </c>
      <c r="C19" s="22">
        <v>1067.4259</v>
      </c>
      <c r="D19" s="22">
        <v>1040.203309</v>
      </c>
      <c r="E19" s="11">
        <f t="shared" si="1"/>
        <v>-317.02989099999991</v>
      </c>
      <c r="F19" s="15">
        <f t="shared" si="2"/>
        <v>-27.222590999999966</v>
      </c>
      <c r="G19" s="14">
        <f t="shared" si="3"/>
        <v>76.641457709699409</v>
      </c>
      <c r="H19" s="14">
        <f t="shared" si="4"/>
        <v>97.449697351357131</v>
      </c>
    </row>
    <row r="20" spans="1:10" ht="34.5" customHeight="1" thickBot="1" x14ac:dyDescent="0.35">
      <c r="A20" s="23" t="s">
        <v>12</v>
      </c>
      <c r="B20" s="24">
        <f>B6+B19</f>
        <v>33245.994599999998</v>
      </c>
      <c r="C20" s="24">
        <f>C19+C6</f>
        <v>32131.233999999989</v>
      </c>
      <c r="D20" s="24">
        <f>D19+D6</f>
        <v>34509.034737159993</v>
      </c>
      <c r="E20" s="24">
        <f t="shared" si="1"/>
        <v>1263.0401371599946</v>
      </c>
      <c r="F20" s="25">
        <f t="shared" si="2"/>
        <v>2377.8007371600033</v>
      </c>
      <c r="G20" s="24">
        <f t="shared" si="3"/>
        <v>103.79907460238832</v>
      </c>
      <c r="H20" s="24">
        <f>D20/C20%</f>
        <v>107.40027829980014</v>
      </c>
      <c r="I20" s="2"/>
      <c r="J20" s="34"/>
    </row>
    <row r="21" spans="1:10" ht="31.8" thickBot="1" x14ac:dyDescent="0.35">
      <c r="A21" s="23" t="s">
        <v>21</v>
      </c>
      <c r="B21" s="24">
        <v>105310.485</v>
      </c>
      <c r="C21" s="24">
        <f>C22+C23+C24+C25+C26</f>
        <v>142927.86799999996</v>
      </c>
      <c r="D21" s="24">
        <f>D22+D23+D24+D25+D26</f>
        <v>135146.35999999999</v>
      </c>
      <c r="E21" s="24">
        <f t="shared" si="1"/>
        <v>29835.874999999985</v>
      </c>
      <c r="F21" s="25">
        <f t="shared" si="2"/>
        <v>-7781.5079999999725</v>
      </c>
      <c r="G21" s="24">
        <f t="shared" si="3"/>
        <v>128.33134326558272</v>
      </c>
      <c r="H21" s="24">
        <f>D21/C21%</f>
        <v>94.555639772084206</v>
      </c>
    </row>
    <row r="22" spans="1:10" ht="25.8" customHeight="1" thickBot="1" x14ac:dyDescent="0.35">
      <c r="A22" s="16" t="s">
        <v>22</v>
      </c>
      <c r="B22" s="17">
        <v>76241.497000000003</v>
      </c>
      <c r="C22" s="17">
        <v>80123.899999999994</v>
      </c>
      <c r="D22" s="17">
        <v>80123.900999999998</v>
      </c>
      <c r="E22" s="17">
        <f>D22-B22</f>
        <v>3882.403999999995</v>
      </c>
      <c r="F22" s="18">
        <f t="shared" si="2"/>
        <v>1.0000000038417056E-3</v>
      </c>
      <c r="G22" s="41">
        <f t="shared" si="3"/>
        <v>105.09224523752464</v>
      </c>
      <c r="H22" s="41">
        <f t="shared" ref="H22:H26" si="5">D22/C22%</f>
        <v>100.00000124806706</v>
      </c>
    </row>
    <row r="23" spans="1:10" ht="23.4" customHeight="1" thickBot="1" x14ac:dyDescent="0.35">
      <c r="A23" s="16" t="s">
        <v>23</v>
      </c>
      <c r="B23" s="17">
        <v>15478.948</v>
      </c>
      <c r="C23" s="17">
        <v>35735.9</v>
      </c>
      <c r="D23" s="17">
        <v>29434.154999999999</v>
      </c>
      <c r="E23" s="17">
        <f t="shared" ref="E23:E26" si="6">D23-B23</f>
        <v>13955.206999999999</v>
      </c>
      <c r="F23" s="18">
        <f t="shared" si="2"/>
        <v>-6301.7450000000026</v>
      </c>
      <c r="G23" s="41">
        <f t="shared" si="3"/>
        <v>190.15604290420771</v>
      </c>
      <c r="H23" s="41">
        <f t="shared" si="5"/>
        <v>82.365786226175913</v>
      </c>
    </row>
    <row r="24" spans="1:10" ht="20.399999999999999" customHeight="1" thickBot="1" x14ac:dyDescent="0.35">
      <c r="A24" s="16" t="s">
        <v>24</v>
      </c>
      <c r="B24" s="17">
        <v>10998.927</v>
      </c>
      <c r="C24" s="17">
        <v>13924.2</v>
      </c>
      <c r="D24" s="17">
        <v>13924.236999999999</v>
      </c>
      <c r="E24" s="17">
        <f t="shared" si="6"/>
        <v>2925.3099999999995</v>
      </c>
      <c r="F24" s="18">
        <f t="shared" si="2"/>
        <v>3.6999999998442945E-2</v>
      </c>
      <c r="G24" s="41">
        <f t="shared" si="3"/>
        <v>126.59632162300923</v>
      </c>
      <c r="H24" s="41">
        <f t="shared" si="5"/>
        <v>100.00026572442221</v>
      </c>
    </row>
    <row r="25" spans="1:10" ht="22.8" customHeight="1" x14ac:dyDescent="0.3">
      <c r="A25" s="36" t="s">
        <v>25</v>
      </c>
      <c r="B25" s="37">
        <v>2591.1129999999998</v>
      </c>
      <c r="C25" s="37">
        <v>12479.567999999999</v>
      </c>
      <c r="D25" s="37">
        <v>11017.566999999999</v>
      </c>
      <c r="E25" s="37">
        <f t="shared" si="6"/>
        <v>8426.4539999999997</v>
      </c>
      <c r="F25" s="38">
        <f t="shared" si="2"/>
        <v>-1462.0010000000002</v>
      </c>
      <c r="G25" s="41">
        <f t="shared" si="3"/>
        <v>425.20596361486355</v>
      </c>
      <c r="H25" s="41">
        <f t="shared" si="5"/>
        <v>88.284842872766106</v>
      </c>
    </row>
    <row r="26" spans="1:10" ht="15.6" x14ac:dyDescent="0.3">
      <c r="A26" s="43" t="s">
        <v>30</v>
      </c>
      <c r="B26" s="39"/>
      <c r="C26" s="44">
        <v>664.3</v>
      </c>
      <c r="D26" s="40">
        <v>646.5</v>
      </c>
      <c r="E26" s="39">
        <f t="shared" si="6"/>
        <v>646.5</v>
      </c>
      <c r="F26" s="42">
        <f t="shared" si="2"/>
        <v>-17.799999999999955</v>
      </c>
      <c r="G26" s="41"/>
      <c r="H26" s="41">
        <f t="shared" si="5"/>
        <v>97.320487731446633</v>
      </c>
    </row>
    <row r="27" spans="1:10" x14ac:dyDescent="0.3">
      <c r="B27" s="2"/>
      <c r="D27" s="2"/>
    </row>
    <row r="28" spans="1:10" x14ac:dyDescent="0.3">
      <c r="D28" s="2"/>
    </row>
    <row r="29" spans="1:10" x14ac:dyDescent="0.3">
      <c r="D29" s="2"/>
    </row>
  </sheetData>
  <mergeCells count="8">
    <mergeCell ref="G3:G4"/>
    <mergeCell ref="H3:H4"/>
    <mergeCell ref="A3:A4"/>
    <mergeCell ref="B3:B4"/>
    <mergeCell ref="D3:D4"/>
    <mergeCell ref="A1:F1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Эльмира Аминова Фикретовна</dc:creator>
  <cp:lastModifiedBy>Эльмира Аминова Фикретовна</cp:lastModifiedBy>
  <cp:lastPrinted>2021-04-19T13:00:16Z</cp:lastPrinted>
  <dcterms:created xsi:type="dcterms:W3CDTF">2020-01-14T13:02:56Z</dcterms:created>
  <dcterms:modified xsi:type="dcterms:W3CDTF">2021-04-19T13:02:34Z</dcterms:modified>
</cp:coreProperties>
</file>