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Бюджеты\Бюджет на 2025 год\Расчеты НС РД\"/>
    </mc:Choice>
  </mc:AlternateContent>
  <xr:revisionPtr revIDLastSave="0" documentId="13_ncr:1_{CCC2DC48-0A2E-4A73-BEBE-BDF943695762}" xr6:coauthVersionLast="45" xr6:coauthVersionMax="45" xr10:uidLastSave="{00000000-0000-0000-0000-000000000000}"/>
  <bookViews>
    <workbookView xWindow="-120" yWindow="-120" windowWidth="29040" windowHeight="15840" xr2:uid="{A63BAC9C-ABCF-48B4-B3A2-469DA093F770}"/>
  </bookViews>
  <sheets>
    <sheet name="Расчет" sheetId="1" r:id="rId1"/>
    <sheet name="Фонд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54" i="1" l="1"/>
  <c r="T55" i="1" l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B56" i="2" l="1"/>
  <c r="AB56" i="1"/>
  <c r="R56" i="1"/>
  <c r="P56" i="1"/>
  <c r="N56" i="1"/>
  <c r="L56" i="1"/>
  <c r="J56" i="1"/>
  <c r="H56" i="1"/>
  <c r="D56" i="1"/>
  <c r="C56" i="1"/>
  <c r="B56" i="1"/>
  <c r="AA50" i="1"/>
  <c r="C50" i="2" s="1"/>
  <c r="AA49" i="1"/>
  <c r="AC49" i="1" s="1"/>
  <c r="C49" i="2" s="1"/>
  <c r="D49" i="2" s="1"/>
  <c r="E49" i="2" s="1"/>
  <c r="F49" i="2" s="1"/>
  <c r="AA40" i="1"/>
  <c r="AC40" i="1" s="1"/>
  <c r="C40" i="2" s="1"/>
  <c r="AA35" i="1"/>
  <c r="AC35" i="1" s="1"/>
  <c r="C35" i="2" s="1"/>
  <c r="F35" i="2" s="1"/>
  <c r="AA34" i="1"/>
  <c r="AC34" i="1" s="1"/>
  <c r="C34" i="2" s="1"/>
  <c r="AA33" i="1"/>
  <c r="AC33" i="1" s="1"/>
  <c r="C33" i="2" s="1"/>
  <c r="D33" i="2" s="1"/>
  <c r="AA28" i="1"/>
  <c r="AC28" i="1" s="1"/>
  <c r="C28" i="2" s="1"/>
  <c r="D28" i="2" s="1"/>
  <c r="E28" i="2" s="1"/>
  <c r="AA27" i="1"/>
  <c r="AC27" i="1" s="1"/>
  <c r="C27" i="2" s="1"/>
  <c r="F27" i="2" s="1"/>
  <c r="AA17" i="1"/>
  <c r="AC17" i="1" s="1"/>
  <c r="C17" i="2" s="1"/>
  <c r="AA16" i="1"/>
  <c r="AC16" i="1" s="1"/>
  <c r="C16" i="2" s="1"/>
  <c r="AA15" i="1"/>
  <c r="AC15" i="1" s="1"/>
  <c r="C15" i="2" s="1"/>
  <c r="D15" i="2" s="1"/>
  <c r="AA5" i="1"/>
  <c r="AC5" i="1" s="1"/>
  <c r="C5" i="2" s="1"/>
  <c r="D16" i="2" l="1"/>
  <c r="F16" i="2"/>
  <c r="D17" i="2"/>
  <c r="F17" i="2"/>
  <c r="F5" i="2"/>
  <c r="D5" i="2"/>
  <c r="D34" i="2"/>
  <c r="F34" i="2"/>
  <c r="D40" i="2"/>
  <c r="E40" i="2" s="1"/>
  <c r="F40" i="2"/>
  <c r="D27" i="2"/>
  <c r="D35" i="2"/>
  <c r="F28" i="2"/>
  <c r="E33" i="2"/>
  <c r="F33" i="2" s="1"/>
  <c r="F15" i="2"/>
  <c r="AA10" i="1"/>
  <c r="AC10" i="1" s="1"/>
  <c r="C10" i="2" s="1"/>
  <c r="S56" i="1"/>
  <c r="AA7" i="1"/>
  <c r="AC7" i="1" s="1"/>
  <c r="C7" i="2" s="1"/>
  <c r="AA8" i="1"/>
  <c r="AC8" i="1" s="1"/>
  <c r="C8" i="2" s="1"/>
  <c r="D8" i="2" s="1"/>
  <c r="E8" i="2" s="1"/>
  <c r="AA19" i="1"/>
  <c r="AC19" i="1" s="1"/>
  <c r="C19" i="2" s="1"/>
  <c r="AA20" i="1"/>
  <c r="AC20" i="1" s="1"/>
  <c r="C20" i="2" s="1"/>
  <c r="F20" i="2" s="1"/>
  <c r="AA31" i="1"/>
  <c r="AC31" i="1" s="1"/>
  <c r="C31" i="2" s="1"/>
  <c r="D31" i="2" s="1"/>
  <c r="E31" i="2" s="1"/>
  <c r="AA38" i="1"/>
  <c r="AC38" i="1" s="1"/>
  <c r="C38" i="2" s="1"/>
  <c r="D38" i="2" s="1"/>
  <c r="AA47" i="1"/>
  <c r="AC47" i="1" s="1"/>
  <c r="C47" i="2" s="1"/>
  <c r="F47" i="2" s="1"/>
  <c r="AA12" i="1"/>
  <c r="AC12" i="1" s="1"/>
  <c r="C12" i="2" s="1"/>
  <c r="D12" i="2" s="1"/>
  <c r="AA13" i="1"/>
  <c r="AC13" i="1" s="1"/>
  <c r="C13" i="2" s="1"/>
  <c r="AA24" i="1"/>
  <c r="AC24" i="1" s="1"/>
  <c r="C24" i="2" s="1"/>
  <c r="D24" i="2" s="1"/>
  <c r="AA25" i="1"/>
  <c r="AC25" i="1" s="1"/>
  <c r="C25" i="2" s="1"/>
  <c r="AA45" i="1"/>
  <c r="AC45" i="1" s="1"/>
  <c r="C45" i="2" s="1"/>
  <c r="F45" i="2" s="1"/>
  <c r="AA46" i="1"/>
  <c r="AA30" i="1"/>
  <c r="AC30" i="1" s="1"/>
  <c r="C30" i="2" s="1"/>
  <c r="D30" i="2" s="1"/>
  <c r="E30" i="2" s="1"/>
  <c r="F30" i="2" s="1"/>
  <c r="AA29" i="1"/>
  <c r="AC29" i="1" s="1"/>
  <c r="C29" i="2" s="1"/>
  <c r="AA44" i="1"/>
  <c r="AC44" i="1" s="1"/>
  <c r="C44" i="2" s="1"/>
  <c r="F44" i="2" s="1"/>
  <c r="G56" i="1"/>
  <c r="AA26" i="1"/>
  <c r="AC26" i="1" s="1"/>
  <c r="C26" i="2" s="1"/>
  <c r="D26" i="2" s="1"/>
  <c r="F26" i="2" s="1"/>
  <c r="AA52" i="1"/>
  <c r="AC52" i="1" s="1"/>
  <c r="C52" i="2" s="1"/>
  <c r="AA53" i="1"/>
  <c r="AC53" i="1" s="1"/>
  <c r="C53" i="2" s="1"/>
  <c r="AA54" i="1"/>
  <c r="C54" i="2" s="1"/>
  <c r="F54" i="2" s="1"/>
  <c r="AA55" i="1"/>
  <c r="AC55" i="1" s="1"/>
  <c r="C55" i="2" s="1"/>
  <c r="F55" i="2" s="1"/>
  <c r="AA18" i="1"/>
  <c r="AC18" i="1" s="1"/>
  <c r="C18" i="2" s="1"/>
  <c r="D18" i="2" s="1"/>
  <c r="F18" i="2" s="1"/>
  <c r="E56" i="1"/>
  <c r="AA14" i="1"/>
  <c r="AC14" i="1" s="1"/>
  <c r="C14" i="2" s="1"/>
  <c r="D14" i="2" s="1"/>
  <c r="F14" i="2" s="1"/>
  <c r="AA43" i="1"/>
  <c r="AC43" i="1" s="1"/>
  <c r="C43" i="2" s="1"/>
  <c r="F43" i="2" s="1"/>
  <c r="I56" i="1"/>
  <c r="K56" i="1"/>
  <c r="AA42" i="1"/>
  <c r="AC42" i="1" s="1"/>
  <c r="C42" i="2" s="1"/>
  <c r="D42" i="2" s="1"/>
  <c r="AA51" i="1"/>
  <c r="AC51" i="1" s="1"/>
  <c r="C51" i="2" s="1"/>
  <c r="AA6" i="1"/>
  <c r="AC6" i="1" s="1"/>
  <c r="C6" i="2" s="1"/>
  <c r="F6" i="2" s="1"/>
  <c r="AA41" i="1"/>
  <c r="AC41" i="1" s="1"/>
  <c r="C41" i="2" s="1"/>
  <c r="M56" i="1"/>
  <c r="O56" i="1"/>
  <c r="AA9" i="1"/>
  <c r="AC9" i="1" s="1"/>
  <c r="C9" i="2" s="1"/>
  <c r="F9" i="2" s="1"/>
  <c r="AA21" i="1"/>
  <c r="AC21" i="1" s="1"/>
  <c r="C21" i="2" s="1"/>
  <c r="D21" i="2" s="1"/>
  <c r="F21" i="2" s="1"/>
  <c r="AA36" i="1"/>
  <c r="AC36" i="1" s="1"/>
  <c r="C36" i="2" s="1"/>
  <c r="F36" i="2" s="1"/>
  <c r="AA37" i="1"/>
  <c r="AC37" i="1" s="1"/>
  <c r="C37" i="2" s="1"/>
  <c r="AA39" i="1"/>
  <c r="AC39" i="1" s="1"/>
  <c r="C39" i="2" s="1"/>
  <c r="D39" i="2" s="1"/>
  <c r="F39" i="2" s="1"/>
  <c r="AA48" i="1"/>
  <c r="AC48" i="1" s="1"/>
  <c r="C48" i="2" s="1"/>
  <c r="Q56" i="1"/>
  <c r="AA11" i="1"/>
  <c r="AC11" i="1" s="1"/>
  <c r="C11" i="2" s="1"/>
  <c r="F11" i="2" s="1"/>
  <c r="AA22" i="1"/>
  <c r="AC22" i="1" s="1"/>
  <c r="C22" i="2" s="1"/>
  <c r="AA23" i="1"/>
  <c r="AC23" i="1" s="1"/>
  <c r="C23" i="2" s="1"/>
  <c r="D23" i="2" s="1"/>
  <c r="E23" i="2" s="1"/>
  <c r="F23" i="2" s="1"/>
  <c r="AA32" i="1"/>
  <c r="AC32" i="1" s="1"/>
  <c r="C32" i="2" s="1"/>
  <c r="F32" i="2" s="1"/>
  <c r="D44" i="2" l="1"/>
  <c r="D9" i="2"/>
  <c r="F24" i="2"/>
  <c r="D7" i="2"/>
  <c r="E7" i="2" s="1"/>
  <c r="F7" i="2" s="1"/>
  <c r="D36" i="2"/>
  <c r="F31" i="2"/>
  <c r="D20" i="2"/>
  <c r="D45" i="2"/>
  <c r="D53" i="2"/>
  <c r="F53" i="2"/>
  <c r="D54" i="2"/>
  <c r="D22" i="2"/>
  <c r="F22" i="2"/>
  <c r="D51" i="2"/>
  <c r="F51" i="2"/>
  <c r="F42" i="2"/>
  <c r="F38" i="2"/>
  <c r="D48" i="2"/>
  <c r="E48" i="2" s="1"/>
  <c r="F48" i="2" s="1"/>
  <c r="D13" i="2"/>
  <c r="F13" i="2"/>
  <c r="D41" i="2"/>
  <c r="F41" i="2"/>
  <c r="D6" i="2"/>
  <c r="D11" i="2"/>
  <c r="D29" i="2"/>
  <c r="F29" i="2"/>
  <c r="D37" i="2"/>
  <c r="F37" i="2"/>
  <c r="D47" i="2"/>
  <c r="D25" i="2"/>
  <c r="F25" i="2"/>
  <c r="D10" i="2"/>
  <c r="F10" i="2"/>
  <c r="D55" i="2"/>
  <c r="F12" i="2"/>
  <c r="D52" i="2"/>
  <c r="E52" i="2" s="1"/>
  <c r="F52" i="2"/>
  <c r="D19" i="2"/>
  <c r="F19" i="2"/>
  <c r="D43" i="2"/>
  <c r="D32" i="2"/>
  <c r="E56" i="2"/>
  <c r="F8" i="2"/>
  <c r="T56" i="1"/>
  <c r="AA4" i="1"/>
  <c r="AA56" i="1" l="1"/>
  <c r="AC4" i="1"/>
  <c r="AC56" i="1" l="1"/>
  <c r="C4" i="2"/>
  <c r="D4" i="2" l="1"/>
  <c r="D56" i="2" s="1"/>
  <c r="F4" i="2"/>
  <c r="F56" i="2" s="1"/>
  <c r="C56" i="2"/>
</calcChain>
</file>

<file path=xl/sharedStrings.xml><?xml version="1.0" encoding="utf-8"?>
<sst xmlns="http://schemas.openxmlformats.org/spreadsheetml/2006/main" count="194" uniqueCount="91">
  <si>
    <t>Наименование                             районов                                                  и городов</t>
  </si>
  <si>
    <t>Количество детей от 0 до 17 лет (расчетно)</t>
  </si>
  <si>
    <t>Нормативы по управлению</t>
  </si>
  <si>
    <t>Расходы на управление</t>
  </si>
  <si>
    <t>Нормативы по ЖКХ</t>
  </si>
  <si>
    <t>Расходы на ЖКХ</t>
  </si>
  <si>
    <t>Нормативы по образованию</t>
  </si>
  <si>
    <t>Расходы на образование</t>
  </si>
  <si>
    <t>Нормативы по культуре</t>
  </si>
  <si>
    <t>Расходы на культуру</t>
  </si>
  <si>
    <t>Нормативы по редакциям</t>
  </si>
  <si>
    <t>Расходы на редакции</t>
  </si>
  <si>
    <t>Нормативы по физкультуре и спорту</t>
  </si>
  <si>
    <t>Расходы на физкультуру и спорт</t>
  </si>
  <si>
    <t>Нормативы по молодежной политике</t>
  </si>
  <si>
    <t>Расходы на молодежную политику</t>
  </si>
  <si>
    <t>Нормативы по прочим расходам</t>
  </si>
  <si>
    <t>Расходы на прочие расходы</t>
  </si>
  <si>
    <t>Всего по районам и городам</t>
  </si>
  <si>
    <t>Коэффи-   циенты дисперсности</t>
  </si>
  <si>
    <t>Коэффи-   циенты доступности</t>
  </si>
  <si>
    <t>Коэффи-            циенты по заработной плате</t>
  </si>
  <si>
    <t>Коэффи-        циент численности населения</t>
  </si>
  <si>
    <t>Коэффи-        циент по соц. значимым расходам К1</t>
  </si>
  <si>
    <t>Коэффи-        циент по соц. значимым расходам К2</t>
  </si>
  <si>
    <t>Всего по районам и городам с учетом коэффициента</t>
  </si>
  <si>
    <t>Налоговый потенциал</t>
  </si>
  <si>
    <t>К определению объема Фонда финансовой поддержки муниципальных районов (городских округов)</t>
  </si>
  <si>
    <t xml:space="preserve"> 1.Агульский</t>
  </si>
  <si>
    <t>1,2</t>
  </si>
  <si>
    <t xml:space="preserve"> 2.Акушинский </t>
  </si>
  <si>
    <t>1,1</t>
  </si>
  <si>
    <t xml:space="preserve"> 3.Ахвахский</t>
  </si>
  <si>
    <t xml:space="preserve"> 4.Ахтынский</t>
  </si>
  <si>
    <t xml:space="preserve"> 5.Бабаюртовский </t>
  </si>
  <si>
    <t xml:space="preserve"> 6.Ботлихский  </t>
  </si>
  <si>
    <t>1</t>
  </si>
  <si>
    <t xml:space="preserve"> 7.Буйнакский </t>
  </si>
  <si>
    <t xml:space="preserve"> 8.Гергебильский</t>
  </si>
  <si>
    <t xml:space="preserve"> 9.Гумбетовский </t>
  </si>
  <si>
    <t xml:space="preserve">10.Гунибский    </t>
  </si>
  <si>
    <t xml:space="preserve">11.Дахадаевский </t>
  </si>
  <si>
    <t xml:space="preserve">12.Дербентский </t>
  </si>
  <si>
    <t>13.Докузпаринский</t>
  </si>
  <si>
    <t>14.Казбековский</t>
  </si>
  <si>
    <t xml:space="preserve">15.Кайтагский    </t>
  </si>
  <si>
    <t>16.Карабудахкентский</t>
  </si>
  <si>
    <t xml:space="preserve">17.Каякентский </t>
  </si>
  <si>
    <t>18.Кизилюртовский</t>
  </si>
  <si>
    <t xml:space="preserve">19.Кизлярский      </t>
  </si>
  <si>
    <t>20.Кумторкалинский</t>
  </si>
  <si>
    <t xml:space="preserve">21.Кулинский </t>
  </si>
  <si>
    <t xml:space="preserve">22.Курахский </t>
  </si>
  <si>
    <t xml:space="preserve">23.Лакский   </t>
  </si>
  <si>
    <t xml:space="preserve">24.Левашинский  </t>
  </si>
  <si>
    <t xml:space="preserve">25.Магарамкентский  </t>
  </si>
  <si>
    <t xml:space="preserve">26.Новолакский  </t>
  </si>
  <si>
    <t xml:space="preserve">27.Ногайский    </t>
  </si>
  <si>
    <t xml:space="preserve">28.Рутульский </t>
  </si>
  <si>
    <t xml:space="preserve">29.С.Стальский  </t>
  </si>
  <si>
    <t xml:space="preserve">30.Сергокалинский  </t>
  </si>
  <si>
    <t xml:space="preserve">31.Табасаранский  </t>
  </si>
  <si>
    <t xml:space="preserve">32.Тарумовский  </t>
  </si>
  <si>
    <t xml:space="preserve">33.Тляратинский </t>
  </si>
  <si>
    <t>34.Унцукульский</t>
  </si>
  <si>
    <t xml:space="preserve">35.Хасавюртовский  </t>
  </si>
  <si>
    <t xml:space="preserve">36.Хивский   </t>
  </si>
  <si>
    <t xml:space="preserve">37.Хунзахский    </t>
  </si>
  <si>
    <t xml:space="preserve">38.Цумадинский  </t>
  </si>
  <si>
    <t xml:space="preserve">39.Цунтинский  </t>
  </si>
  <si>
    <t xml:space="preserve">40.Чародинский </t>
  </si>
  <si>
    <t xml:space="preserve">41.Шамильский    </t>
  </si>
  <si>
    <t>42.Бежтинский участок</t>
  </si>
  <si>
    <t xml:space="preserve">43.г.Махачкала  </t>
  </si>
  <si>
    <t xml:space="preserve">44.г.Дербент   </t>
  </si>
  <si>
    <t xml:space="preserve">45.г.Буйнакск    </t>
  </si>
  <si>
    <t xml:space="preserve">46.г.Хасавюрт </t>
  </si>
  <si>
    <t xml:space="preserve">47.г.Каспийск   </t>
  </si>
  <si>
    <t xml:space="preserve">48.г.Кизляр  </t>
  </si>
  <si>
    <t xml:space="preserve">49.г.Кизилюрт </t>
  </si>
  <si>
    <t xml:space="preserve">50.г.Избербаш   </t>
  </si>
  <si>
    <t xml:space="preserve">51.г.Ю.Сухокумск    </t>
  </si>
  <si>
    <t xml:space="preserve">52.г.Д.Огни   </t>
  </si>
  <si>
    <t>Итого</t>
  </si>
  <si>
    <t>Отклонение</t>
  </si>
  <si>
    <t>Отклонение на "-"</t>
  </si>
  <si>
    <t xml:space="preserve">Численность населения по данным Госкомстата РД по состоянию на 01.01.2024 года </t>
  </si>
  <si>
    <t>Всего расходов по бюджетам муниципальных районов (городских районов)  (к проекту бюджета на 2025 год)</t>
  </si>
  <si>
    <t>Дотация на выравнивание бюджтной обеспеченностимуниципальных районов (городских округов) на 2024 год</t>
  </si>
  <si>
    <t>Дотация на выравнивание бюджтной обеспеченностимуниципальных районов (городских округов) на 2025 год расчет по действ. методике</t>
  </si>
  <si>
    <t>Дотация на выравнивание бюджтной обеспеченностимуниципальных районов (городских округов) на 2025 год с учетом отклонения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</si>
</sst>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" fontId="5" fillId="0" borderId="4" xfId="0" applyNumberFormat="1" applyFont="1" applyBorder="1"/>
    <xf numFmtId="1" fontId="5" fillId="0" borderId="5" xfId="0" applyNumberFormat="1" applyFont="1" applyBorder="1"/>
    <xf numFmtId="0" fontId="6" fillId="0" borderId="5" xfId="0" applyFont="1" applyBorder="1" applyAlignment="1">
      <alignment horizontal="right"/>
    </xf>
    <xf numFmtId="0" fontId="5" fillId="0" borderId="5" xfId="0" applyFont="1" applyBorder="1"/>
    <xf numFmtId="3" fontId="5" fillId="0" borderId="5" xfId="0" applyNumberFormat="1" applyFont="1" applyBorder="1"/>
    <xf numFmtId="0" fontId="4" fillId="0" borderId="0" xfId="0" applyFont="1" applyAlignment="1">
      <alignment horizontal="right"/>
    </xf>
    <xf numFmtId="1" fontId="0" fillId="0" borderId="0" xfId="0" applyNumberFormat="1"/>
    <xf numFmtId="2" fontId="0" fillId="0" borderId="0" xfId="0" applyNumberFormat="1"/>
    <xf numFmtId="3" fontId="0" fillId="0" borderId="0" xfId="0" applyNumberFormat="1"/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Font="1" applyBorder="1"/>
    <xf numFmtId="3" fontId="8" fillId="0" borderId="2" xfId="0" applyNumberFormat="1" applyFont="1" applyBorder="1"/>
    <xf numFmtId="3" fontId="8" fillId="0" borderId="0" xfId="0" applyNumberFormat="1" applyFont="1"/>
    <xf numFmtId="0" fontId="7" fillId="0" borderId="2" xfId="0" applyFont="1" applyBorder="1" applyAlignment="1">
      <alignment horizontal="right"/>
    </xf>
    <xf numFmtId="0" fontId="8" fillId="0" borderId="2" xfId="0" applyFont="1" applyBorder="1"/>
    <xf numFmtId="3" fontId="8" fillId="0" borderId="3" xfId="0" applyNumberFormat="1" applyFont="1" applyBorder="1"/>
    <xf numFmtId="1" fontId="0" fillId="0" borderId="0" xfId="0" applyNumberFormat="1" applyBorder="1"/>
    <xf numFmtId="164" fontId="3" fillId="0" borderId="0" xfId="0" applyNumberFormat="1" applyFont="1" applyBorder="1"/>
    <xf numFmtId="0" fontId="0" fillId="0" borderId="0" xfId="0" applyBorder="1"/>
    <xf numFmtId="2" fontId="0" fillId="0" borderId="0" xfId="0" applyNumberFormat="1" applyBorder="1"/>
    <xf numFmtId="0" fontId="2" fillId="0" borderId="0" xfId="0" applyFont="1" applyAlignment="1">
      <alignment horizontal="center"/>
    </xf>
    <xf numFmtId="3" fontId="3" fillId="0" borderId="2" xfId="0" applyNumberFormat="1" applyFont="1" applyBorder="1"/>
    <xf numFmtId="3" fontId="7" fillId="0" borderId="2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1;&#1102;&#1076;&#1078;&#1077;&#1090;&#1099;/&#1041;&#1102;&#1076;&#1078;&#1077;&#1090;%20&#1085;&#1072;%202024%20&#1075;&#1086;&#1076;/&#1042;&#1072;&#1088;_06_12_&#1086;&#1082;_&#1074;&#1072;&#1088;/&#1056;&#1072;&#1081;&#1075;&#1086;&#1088;/&#1042;&#1089;&#1077;&#1075;&#1086;%20&#1088;&#1072;&#1089;&#1093;%20&#1087;&#1086;%20&#1088;&#1072;&#1081;&#1075;&#1086;&#1088;%20&#1089;%20&#1050;1%20&#1080;%20&#1050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ы по нормативам"/>
      <sheetName val="Нормативы"/>
      <sheetName val="Норм сокр."/>
      <sheetName val="Фонд "/>
    </sheetNames>
    <sheetDataSet>
      <sheetData sheetId="0"/>
      <sheetData sheetId="1" refreshError="1"/>
      <sheetData sheetId="2">
        <row r="5">
          <cell r="B5">
            <v>635.88</v>
          </cell>
        </row>
        <row r="8">
          <cell r="B8">
            <v>8858.6090000000004</v>
          </cell>
        </row>
        <row r="9">
          <cell r="B9">
            <v>310.625</v>
          </cell>
        </row>
        <row r="10">
          <cell r="B10">
            <v>52.676000000000002</v>
          </cell>
        </row>
        <row r="11">
          <cell r="B11">
            <v>172.96899999999999</v>
          </cell>
        </row>
        <row r="12">
          <cell r="B12">
            <v>23.899000000000001</v>
          </cell>
        </row>
        <row r="13">
          <cell r="B13">
            <v>11.712999999999999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A33BC-3FD5-46E6-BB7B-485E237AB632}">
  <dimension ref="A1:AC71"/>
  <sheetViews>
    <sheetView tabSelected="1" topLeftCell="N31" workbookViewId="0">
      <selection activeCell="Y59" sqref="Y59"/>
    </sheetView>
  </sheetViews>
  <sheetFormatPr defaultRowHeight="15" x14ac:dyDescent="0.25"/>
  <cols>
    <col min="1" max="1" width="23.5703125" customWidth="1"/>
    <col min="2" max="5" width="16.28515625" customWidth="1"/>
    <col min="6" max="6" width="14.140625" customWidth="1"/>
    <col min="7" max="7" width="13.7109375" customWidth="1"/>
    <col min="8" max="8" width="12.7109375" customWidth="1"/>
    <col min="9" max="9" width="12.85546875" customWidth="1"/>
    <col min="10" max="11" width="11.7109375" customWidth="1"/>
    <col min="12" max="12" width="12.42578125" customWidth="1"/>
    <col min="13" max="13" width="10.85546875" customWidth="1"/>
    <col min="14" max="14" width="12.7109375" customWidth="1"/>
    <col min="15" max="15" width="13.140625" customWidth="1"/>
    <col min="16" max="19" width="13.28515625" customWidth="1"/>
    <col min="20" max="20" width="12" customWidth="1"/>
    <col min="21" max="21" width="14.28515625" customWidth="1"/>
    <col min="22" max="22" width="13.42578125" customWidth="1"/>
    <col min="23" max="23" width="12.7109375" customWidth="1"/>
    <col min="24" max="26" width="13.42578125" customWidth="1"/>
    <col min="27" max="27" width="15.28515625" customWidth="1"/>
    <col min="28" max="28" width="12.42578125" customWidth="1"/>
    <col min="29" max="29" width="17" customWidth="1"/>
  </cols>
  <sheetData>
    <row r="1" spans="1:29" ht="15.75" x14ac:dyDescent="0.25">
      <c r="A1" s="1"/>
      <c r="B1" s="1"/>
      <c r="C1" s="1"/>
      <c r="D1" s="1"/>
      <c r="E1" s="1"/>
      <c r="F1" s="1"/>
      <c r="G1" s="1"/>
      <c r="H1" s="33" t="s">
        <v>87</v>
      </c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"/>
      <c r="V1" s="2"/>
      <c r="W1" s="2"/>
      <c r="X1" s="2"/>
      <c r="Y1" s="2"/>
      <c r="Z1" s="2"/>
      <c r="AA1" s="2"/>
    </row>
    <row r="2" spans="1:29" ht="126" x14ac:dyDescent="0.25">
      <c r="A2" s="20" t="s">
        <v>0</v>
      </c>
      <c r="B2" s="3" t="s">
        <v>86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26</v>
      </c>
      <c r="AC2" s="7" t="s">
        <v>27</v>
      </c>
    </row>
    <row r="3" spans="1:29" ht="15.75" x14ac:dyDescent="0.25">
      <c r="A3" s="4">
        <v>1</v>
      </c>
      <c r="B3" s="5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  <c r="P3" s="5">
        <v>16</v>
      </c>
      <c r="Q3" s="5">
        <v>17</v>
      </c>
      <c r="R3" s="5">
        <v>18</v>
      </c>
      <c r="S3" s="5">
        <v>19</v>
      </c>
      <c r="T3" s="5">
        <v>20</v>
      </c>
      <c r="U3" s="5">
        <v>21</v>
      </c>
      <c r="V3" s="3">
        <v>22</v>
      </c>
      <c r="W3" s="3">
        <v>23</v>
      </c>
      <c r="X3" s="5">
        <v>24</v>
      </c>
      <c r="Y3" s="5">
        <v>25</v>
      </c>
      <c r="Z3" s="5">
        <v>26</v>
      </c>
      <c r="AA3" s="5">
        <v>27</v>
      </c>
      <c r="AB3" s="3">
        <v>28</v>
      </c>
      <c r="AC3" s="7">
        <v>29</v>
      </c>
    </row>
    <row r="4" spans="1:29" ht="15.75" x14ac:dyDescent="0.25">
      <c r="A4" s="23" t="s">
        <v>28</v>
      </c>
      <c r="B4" s="34">
        <v>10377</v>
      </c>
      <c r="C4" s="34">
        <v>2464</v>
      </c>
      <c r="D4" s="26">
        <v>691.62900000000002</v>
      </c>
      <c r="E4" s="35">
        <v>7177</v>
      </c>
      <c r="F4" s="26">
        <v>226.846</v>
      </c>
      <c r="G4" s="35">
        <v>2354</v>
      </c>
      <c r="H4" s="27">
        <v>9635.2630000000008</v>
      </c>
      <c r="I4" s="24">
        <v>23741</v>
      </c>
      <c r="J4" s="27">
        <v>337.858</v>
      </c>
      <c r="K4" s="24">
        <v>3506</v>
      </c>
      <c r="L4" s="27">
        <v>57.295000000000002</v>
      </c>
      <c r="M4" s="24">
        <v>595</v>
      </c>
      <c r="N4" s="27">
        <v>188.13399999999999</v>
      </c>
      <c r="O4" s="24">
        <v>1952</v>
      </c>
      <c r="P4" s="27">
        <v>25.994</v>
      </c>
      <c r="Q4" s="24">
        <v>270</v>
      </c>
      <c r="R4" s="27">
        <v>12.74</v>
      </c>
      <c r="S4" s="24">
        <v>132</v>
      </c>
      <c r="T4" s="24">
        <f>E4+G4+I4+K4+M4+O4+Q4+S4</f>
        <v>39727</v>
      </c>
      <c r="U4" s="26">
        <v>1.492</v>
      </c>
      <c r="V4" s="8">
        <v>1.1000000000000001</v>
      </c>
      <c r="W4" s="8">
        <v>1.39</v>
      </c>
      <c r="X4" s="8">
        <v>1.1499999999999999</v>
      </c>
      <c r="Y4" s="8">
        <v>1.115</v>
      </c>
      <c r="Z4" s="9" t="s">
        <v>29</v>
      </c>
      <c r="AA4" s="24">
        <f>ROUND(T4*U4*V4*W4*X4*Y4*Z4,0)</f>
        <v>139449</v>
      </c>
      <c r="AB4" s="24">
        <v>41340</v>
      </c>
      <c r="AC4" s="28">
        <f t="shared" ref="AC4:AC54" si="0">AA4-AB4</f>
        <v>98109</v>
      </c>
    </row>
    <row r="5" spans="1:29" ht="15.75" x14ac:dyDescent="0.25">
      <c r="A5" s="23" t="s">
        <v>30</v>
      </c>
      <c r="B5" s="34">
        <v>54864</v>
      </c>
      <c r="C5" s="34">
        <v>13871</v>
      </c>
      <c r="D5" s="26">
        <v>691.62900000000002</v>
      </c>
      <c r="E5" s="35">
        <v>37946</v>
      </c>
      <c r="F5" s="26">
        <v>226.846</v>
      </c>
      <c r="G5" s="35">
        <v>12446</v>
      </c>
      <c r="H5" s="27">
        <v>9635.2630000000008</v>
      </c>
      <c r="I5" s="24">
        <v>133651</v>
      </c>
      <c r="J5" s="27">
        <v>337.858</v>
      </c>
      <c r="K5" s="24">
        <v>18536</v>
      </c>
      <c r="L5" s="27">
        <v>57.295000000000002</v>
      </c>
      <c r="M5" s="24">
        <v>3143</v>
      </c>
      <c r="N5" s="27">
        <v>188.13399999999999</v>
      </c>
      <c r="O5" s="24">
        <v>10322</v>
      </c>
      <c r="P5" s="27">
        <v>25.994</v>
      </c>
      <c r="Q5" s="24">
        <v>1426</v>
      </c>
      <c r="R5" s="27">
        <v>12.74</v>
      </c>
      <c r="S5" s="24">
        <v>699</v>
      </c>
      <c r="T5" s="24">
        <f t="shared" ref="T5:T55" si="1">E5+G5+I5+K5+M5+O5+Q5+S5</f>
        <v>218169</v>
      </c>
      <c r="U5" s="9">
        <v>1.321</v>
      </c>
      <c r="V5" s="8">
        <v>1.1000000000000001</v>
      </c>
      <c r="W5" s="8">
        <v>1.2829999999999999</v>
      </c>
      <c r="X5" s="8">
        <v>1</v>
      </c>
      <c r="Y5" s="8">
        <v>0.94699999999999995</v>
      </c>
      <c r="Z5" s="9" t="s">
        <v>31</v>
      </c>
      <c r="AA5" s="24">
        <f t="shared" ref="AA5:AA55" si="2">ROUND(T5*U5*V5*W5*X5*Y5*Z5,0)</f>
        <v>423699</v>
      </c>
      <c r="AB5" s="24">
        <v>160175</v>
      </c>
      <c r="AC5" s="28">
        <f t="shared" si="0"/>
        <v>263524</v>
      </c>
    </row>
    <row r="6" spans="1:29" ht="15.75" x14ac:dyDescent="0.25">
      <c r="A6" s="23" t="s">
        <v>32</v>
      </c>
      <c r="B6" s="34">
        <v>25033</v>
      </c>
      <c r="C6" s="34">
        <v>7499</v>
      </c>
      <c r="D6" s="26">
        <v>691.62900000000002</v>
      </c>
      <c r="E6" s="35">
        <v>17314</v>
      </c>
      <c r="F6" s="26">
        <v>226.846</v>
      </c>
      <c r="G6" s="35">
        <v>5679</v>
      </c>
      <c r="H6" s="27">
        <v>9635.2630000000008</v>
      </c>
      <c r="I6" s="24">
        <v>72255</v>
      </c>
      <c r="J6" s="27">
        <v>337.858</v>
      </c>
      <c r="K6" s="24">
        <v>8458</v>
      </c>
      <c r="L6" s="27">
        <v>57.295000000000002</v>
      </c>
      <c r="M6" s="24">
        <v>1434</v>
      </c>
      <c r="N6" s="27">
        <v>188.13399999999999</v>
      </c>
      <c r="O6" s="24">
        <v>4710</v>
      </c>
      <c r="P6" s="27">
        <v>25.994</v>
      </c>
      <c r="Q6" s="24">
        <v>651</v>
      </c>
      <c r="R6" s="27">
        <v>12.74</v>
      </c>
      <c r="S6" s="24">
        <v>319</v>
      </c>
      <c r="T6" s="24">
        <f t="shared" si="1"/>
        <v>110820</v>
      </c>
      <c r="U6" s="9">
        <v>1.377</v>
      </c>
      <c r="V6" s="8">
        <v>1.1499999999999999</v>
      </c>
      <c r="W6" s="8">
        <v>1.3149999999999999</v>
      </c>
      <c r="X6" s="8">
        <v>1.05</v>
      </c>
      <c r="Y6" s="8">
        <v>0.92400000000000004</v>
      </c>
      <c r="Z6" s="9" t="s">
        <v>31</v>
      </c>
      <c r="AA6" s="24">
        <f t="shared" si="2"/>
        <v>246280</v>
      </c>
      <c r="AB6" s="24">
        <v>71274</v>
      </c>
      <c r="AC6" s="28">
        <f t="shared" si="0"/>
        <v>175006</v>
      </c>
    </row>
    <row r="7" spans="1:29" ht="15.75" x14ac:dyDescent="0.25">
      <c r="A7" s="23" t="s">
        <v>33</v>
      </c>
      <c r="B7" s="34">
        <v>31787</v>
      </c>
      <c r="C7" s="34">
        <v>7118</v>
      </c>
      <c r="D7" s="26">
        <v>691.62900000000002</v>
      </c>
      <c r="E7" s="35">
        <v>21985</v>
      </c>
      <c r="F7" s="26">
        <v>226.846</v>
      </c>
      <c r="G7" s="35">
        <v>7211</v>
      </c>
      <c r="H7" s="27">
        <v>9635.2630000000008</v>
      </c>
      <c r="I7" s="24">
        <v>68584</v>
      </c>
      <c r="J7" s="27">
        <v>337.858</v>
      </c>
      <c r="K7" s="24">
        <v>10739</v>
      </c>
      <c r="L7" s="27">
        <v>57.295000000000002</v>
      </c>
      <c r="M7" s="24">
        <v>1821</v>
      </c>
      <c r="N7" s="27">
        <v>188.13399999999999</v>
      </c>
      <c r="O7" s="24">
        <v>5980</v>
      </c>
      <c r="P7" s="27">
        <v>25.994</v>
      </c>
      <c r="Q7" s="24">
        <v>826</v>
      </c>
      <c r="R7" s="27">
        <v>12.74</v>
      </c>
      <c r="S7" s="24">
        <v>405</v>
      </c>
      <c r="T7" s="24">
        <f t="shared" si="1"/>
        <v>117551</v>
      </c>
      <c r="U7" s="9">
        <v>1.377</v>
      </c>
      <c r="V7" s="8">
        <v>1.1000000000000001</v>
      </c>
      <c r="W7" s="8">
        <v>1.2090000000000001</v>
      </c>
      <c r="X7" s="8">
        <v>1.03</v>
      </c>
      <c r="Y7" s="8">
        <v>1.169</v>
      </c>
      <c r="Z7" s="9" t="s">
        <v>29</v>
      </c>
      <c r="AA7" s="24">
        <f t="shared" si="2"/>
        <v>311037</v>
      </c>
      <c r="AB7" s="24">
        <v>309498</v>
      </c>
      <c r="AC7" s="28">
        <f t="shared" si="0"/>
        <v>1539</v>
      </c>
    </row>
    <row r="8" spans="1:29" ht="15.75" x14ac:dyDescent="0.25">
      <c r="A8" s="23" t="s">
        <v>34</v>
      </c>
      <c r="B8" s="34">
        <v>53972</v>
      </c>
      <c r="C8" s="34">
        <v>17294</v>
      </c>
      <c r="D8" s="26">
        <v>691.62900000000002</v>
      </c>
      <c r="E8" s="35">
        <v>37329</v>
      </c>
      <c r="F8" s="26">
        <v>226.846</v>
      </c>
      <c r="G8" s="35">
        <v>12243</v>
      </c>
      <c r="H8" s="27">
        <v>9635.2630000000008</v>
      </c>
      <c r="I8" s="24">
        <v>166632</v>
      </c>
      <c r="J8" s="27">
        <v>337.858</v>
      </c>
      <c r="K8" s="24">
        <v>18235</v>
      </c>
      <c r="L8" s="27">
        <v>57.295000000000002</v>
      </c>
      <c r="M8" s="24">
        <v>3092</v>
      </c>
      <c r="N8" s="27">
        <v>188.13399999999999</v>
      </c>
      <c r="O8" s="24">
        <v>10154</v>
      </c>
      <c r="P8" s="27">
        <v>25.994</v>
      </c>
      <c r="Q8" s="24">
        <v>1403</v>
      </c>
      <c r="R8" s="27">
        <v>12.74</v>
      </c>
      <c r="S8" s="24">
        <v>688</v>
      </c>
      <c r="T8" s="24">
        <f t="shared" si="1"/>
        <v>249776</v>
      </c>
      <c r="U8" s="9">
        <v>1.075</v>
      </c>
      <c r="V8" s="8">
        <v>1.05</v>
      </c>
      <c r="W8" s="8">
        <v>1.1579999999999999</v>
      </c>
      <c r="X8" s="8">
        <v>1</v>
      </c>
      <c r="Y8" s="8">
        <v>0.94299999999999995</v>
      </c>
      <c r="Z8" s="9" t="s">
        <v>31</v>
      </c>
      <c r="AA8" s="24">
        <f t="shared" si="2"/>
        <v>338658</v>
      </c>
      <c r="AB8" s="24">
        <v>175398</v>
      </c>
      <c r="AC8" s="28">
        <f t="shared" si="0"/>
        <v>163260</v>
      </c>
    </row>
    <row r="9" spans="1:29" ht="15.75" x14ac:dyDescent="0.25">
      <c r="A9" s="23" t="s">
        <v>35</v>
      </c>
      <c r="B9" s="34">
        <v>61753</v>
      </c>
      <c r="C9" s="34">
        <v>19868</v>
      </c>
      <c r="D9" s="26">
        <v>691.62900000000002</v>
      </c>
      <c r="E9" s="35">
        <v>42710</v>
      </c>
      <c r="F9" s="26">
        <v>226.846</v>
      </c>
      <c r="G9" s="35">
        <v>14008</v>
      </c>
      <c r="H9" s="27">
        <v>9635.2630000000008</v>
      </c>
      <c r="I9" s="24">
        <v>191433</v>
      </c>
      <c r="J9" s="27">
        <v>337.858</v>
      </c>
      <c r="K9" s="24">
        <v>20864</v>
      </c>
      <c r="L9" s="27">
        <v>57.295000000000002</v>
      </c>
      <c r="M9" s="24">
        <v>3538</v>
      </c>
      <c r="N9" s="27">
        <v>188.13399999999999</v>
      </c>
      <c r="O9" s="24">
        <v>11618</v>
      </c>
      <c r="P9" s="27">
        <v>25.994</v>
      </c>
      <c r="Q9" s="24">
        <v>1605</v>
      </c>
      <c r="R9" s="27">
        <v>12.74</v>
      </c>
      <c r="S9" s="24">
        <v>787</v>
      </c>
      <c r="T9" s="24">
        <f t="shared" si="1"/>
        <v>286563</v>
      </c>
      <c r="U9" s="9">
        <v>1.377</v>
      </c>
      <c r="V9" s="8">
        <v>1.1000000000000001</v>
      </c>
      <c r="W9" s="8">
        <v>1.224</v>
      </c>
      <c r="X9" s="8">
        <v>1</v>
      </c>
      <c r="Y9" s="8">
        <v>0.83599999999999997</v>
      </c>
      <c r="Z9" s="9" t="s">
        <v>36</v>
      </c>
      <c r="AA9" s="24">
        <f t="shared" si="2"/>
        <v>444155</v>
      </c>
      <c r="AB9" s="24">
        <v>171684</v>
      </c>
      <c r="AC9" s="28">
        <f t="shared" si="0"/>
        <v>272471</v>
      </c>
    </row>
    <row r="10" spans="1:29" ht="15.75" x14ac:dyDescent="0.25">
      <c r="A10" s="23" t="s">
        <v>37</v>
      </c>
      <c r="B10" s="34">
        <v>86029</v>
      </c>
      <c r="C10" s="34">
        <v>26649</v>
      </c>
      <c r="D10" s="26">
        <v>691.62900000000002</v>
      </c>
      <c r="E10" s="35">
        <v>59500</v>
      </c>
      <c r="F10" s="26">
        <v>226.846</v>
      </c>
      <c r="G10" s="35">
        <v>19515</v>
      </c>
      <c r="H10" s="27">
        <v>9635.2630000000008</v>
      </c>
      <c r="I10" s="24">
        <v>256770</v>
      </c>
      <c r="J10" s="27">
        <v>337.858</v>
      </c>
      <c r="K10" s="24">
        <v>29066</v>
      </c>
      <c r="L10" s="27">
        <v>57.295000000000002</v>
      </c>
      <c r="M10" s="24">
        <v>4929</v>
      </c>
      <c r="N10" s="27">
        <v>188.13399999999999</v>
      </c>
      <c r="O10" s="24">
        <v>16185</v>
      </c>
      <c r="P10" s="27">
        <v>25.994</v>
      </c>
      <c r="Q10" s="24">
        <v>2236</v>
      </c>
      <c r="R10" s="27">
        <v>12.74</v>
      </c>
      <c r="S10" s="24">
        <v>1096</v>
      </c>
      <c r="T10" s="24">
        <f t="shared" si="1"/>
        <v>389297</v>
      </c>
      <c r="U10" s="9">
        <v>1.226</v>
      </c>
      <c r="V10" s="8">
        <v>1</v>
      </c>
      <c r="W10" s="8">
        <v>1.1619999999999999</v>
      </c>
      <c r="X10" s="8">
        <v>0.82</v>
      </c>
      <c r="Y10" s="8">
        <v>0.96399999999999997</v>
      </c>
      <c r="Z10" s="9" t="s">
        <v>29</v>
      </c>
      <c r="AA10" s="24">
        <f t="shared" si="2"/>
        <v>526078</v>
      </c>
      <c r="AB10" s="24">
        <v>225832</v>
      </c>
      <c r="AC10" s="28">
        <f t="shared" si="0"/>
        <v>300246</v>
      </c>
    </row>
    <row r="11" spans="1:29" ht="15.75" x14ac:dyDescent="0.25">
      <c r="A11" s="23" t="s">
        <v>38</v>
      </c>
      <c r="B11" s="34">
        <v>20345</v>
      </c>
      <c r="C11" s="34">
        <v>5901</v>
      </c>
      <c r="D11" s="26">
        <v>691.62900000000002</v>
      </c>
      <c r="E11" s="35">
        <v>14071</v>
      </c>
      <c r="F11" s="26">
        <v>226.846</v>
      </c>
      <c r="G11" s="35">
        <v>4615</v>
      </c>
      <c r="H11" s="27">
        <v>9635.2630000000008</v>
      </c>
      <c r="I11" s="24">
        <v>56858</v>
      </c>
      <c r="J11" s="27">
        <v>337.858</v>
      </c>
      <c r="K11" s="24">
        <v>6874</v>
      </c>
      <c r="L11" s="27">
        <v>57.295000000000002</v>
      </c>
      <c r="M11" s="24">
        <v>1166</v>
      </c>
      <c r="N11" s="27">
        <v>188.13399999999999</v>
      </c>
      <c r="O11" s="24">
        <v>3828</v>
      </c>
      <c r="P11" s="27">
        <v>25.994</v>
      </c>
      <c r="Q11" s="24">
        <v>529</v>
      </c>
      <c r="R11" s="27">
        <v>12.74</v>
      </c>
      <c r="S11" s="24">
        <v>259</v>
      </c>
      <c r="T11" s="24">
        <f t="shared" si="1"/>
        <v>88200</v>
      </c>
      <c r="U11" s="9">
        <v>1.321</v>
      </c>
      <c r="V11" s="8">
        <v>1.1000000000000001</v>
      </c>
      <c r="W11" s="8">
        <v>1.19</v>
      </c>
      <c r="X11" s="8">
        <v>1.07</v>
      </c>
      <c r="Y11" s="8">
        <v>1.0489999999999999</v>
      </c>
      <c r="Z11" s="9" t="s">
        <v>29</v>
      </c>
      <c r="AA11" s="24">
        <f t="shared" si="2"/>
        <v>205424</v>
      </c>
      <c r="AB11" s="24">
        <v>91798</v>
      </c>
      <c r="AC11" s="28">
        <f t="shared" si="0"/>
        <v>113626</v>
      </c>
    </row>
    <row r="12" spans="1:29" ht="15.75" x14ac:dyDescent="0.25">
      <c r="A12" s="23" t="s">
        <v>39</v>
      </c>
      <c r="B12" s="34">
        <v>21505</v>
      </c>
      <c r="C12" s="34">
        <v>6251</v>
      </c>
      <c r="D12" s="26">
        <v>691.62900000000002</v>
      </c>
      <c r="E12" s="35">
        <v>14873</v>
      </c>
      <c r="F12" s="26">
        <v>226.846</v>
      </c>
      <c r="G12" s="35">
        <v>4878</v>
      </c>
      <c r="H12" s="27">
        <v>9635.2630000000008</v>
      </c>
      <c r="I12" s="24">
        <v>60230</v>
      </c>
      <c r="J12" s="27">
        <v>337.858</v>
      </c>
      <c r="K12" s="24">
        <v>7266</v>
      </c>
      <c r="L12" s="27">
        <v>57.295000000000002</v>
      </c>
      <c r="M12" s="24">
        <v>1232</v>
      </c>
      <c r="N12" s="27">
        <v>188.13399999999999</v>
      </c>
      <c r="O12" s="24">
        <v>4046</v>
      </c>
      <c r="P12" s="27">
        <v>25.994</v>
      </c>
      <c r="Q12" s="24">
        <v>559</v>
      </c>
      <c r="R12" s="27">
        <v>12.74</v>
      </c>
      <c r="S12" s="24">
        <v>274</v>
      </c>
      <c r="T12" s="24">
        <f t="shared" si="1"/>
        <v>93358</v>
      </c>
      <c r="U12" s="9">
        <v>1.377</v>
      </c>
      <c r="V12" s="8">
        <v>1.1000000000000001</v>
      </c>
      <c r="W12" s="8">
        <v>1.212</v>
      </c>
      <c r="X12" s="8">
        <v>1.07</v>
      </c>
      <c r="Y12" s="8">
        <v>0.94899999999999995</v>
      </c>
      <c r="Z12" s="9" t="s">
        <v>29</v>
      </c>
      <c r="AA12" s="24">
        <f t="shared" si="2"/>
        <v>208839</v>
      </c>
      <c r="AB12" s="24">
        <v>73584</v>
      </c>
      <c r="AC12" s="28">
        <f t="shared" si="0"/>
        <v>135255</v>
      </c>
    </row>
    <row r="13" spans="1:29" ht="15.75" x14ac:dyDescent="0.25">
      <c r="A13" s="23" t="s">
        <v>40</v>
      </c>
      <c r="B13" s="34">
        <v>30336</v>
      </c>
      <c r="C13" s="34">
        <v>7619</v>
      </c>
      <c r="D13" s="26">
        <v>691.62900000000002</v>
      </c>
      <c r="E13" s="35">
        <v>20981</v>
      </c>
      <c r="F13" s="26">
        <v>226.846</v>
      </c>
      <c r="G13" s="35">
        <v>6882</v>
      </c>
      <c r="H13" s="27">
        <v>9635.2630000000008</v>
      </c>
      <c r="I13" s="24">
        <v>73411</v>
      </c>
      <c r="J13" s="27">
        <v>337.858</v>
      </c>
      <c r="K13" s="24">
        <v>10249</v>
      </c>
      <c r="L13" s="27">
        <v>57.295000000000002</v>
      </c>
      <c r="M13" s="24">
        <v>1738</v>
      </c>
      <c r="N13" s="27">
        <v>188.13399999999999</v>
      </c>
      <c r="O13" s="24">
        <v>5707</v>
      </c>
      <c r="P13" s="27">
        <v>25.994</v>
      </c>
      <c r="Q13" s="24">
        <v>789</v>
      </c>
      <c r="R13" s="27">
        <v>12.74</v>
      </c>
      <c r="S13" s="24">
        <v>386</v>
      </c>
      <c r="T13" s="24">
        <f t="shared" si="1"/>
        <v>120143</v>
      </c>
      <c r="U13" s="9">
        <v>1.321</v>
      </c>
      <c r="V13" s="8">
        <v>1.1000000000000001</v>
      </c>
      <c r="W13" s="8">
        <v>1.2889999999999999</v>
      </c>
      <c r="X13" s="8">
        <v>1.03</v>
      </c>
      <c r="Y13" s="8">
        <v>1.012</v>
      </c>
      <c r="Z13" s="9" t="s">
        <v>29</v>
      </c>
      <c r="AA13" s="24">
        <f t="shared" si="2"/>
        <v>281479</v>
      </c>
      <c r="AB13" s="24">
        <v>119160</v>
      </c>
      <c r="AC13" s="28">
        <f t="shared" si="0"/>
        <v>162319</v>
      </c>
    </row>
    <row r="14" spans="1:29" ht="15.75" x14ac:dyDescent="0.25">
      <c r="A14" s="23" t="s">
        <v>41</v>
      </c>
      <c r="B14" s="34">
        <v>36363</v>
      </c>
      <c r="C14" s="34">
        <v>9621</v>
      </c>
      <c r="D14" s="26">
        <v>691.62900000000002</v>
      </c>
      <c r="E14" s="35">
        <v>25150</v>
      </c>
      <c r="F14" s="26">
        <v>226.846</v>
      </c>
      <c r="G14" s="35">
        <v>8249</v>
      </c>
      <c r="H14" s="27">
        <v>9635.2630000000008</v>
      </c>
      <c r="I14" s="24">
        <v>92701</v>
      </c>
      <c r="J14" s="27">
        <v>337.858</v>
      </c>
      <c r="K14" s="24">
        <v>12286</v>
      </c>
      <c r="L14" s="27">
        <v>57.295000000000002</v>
      </c>
      <c r="M14" s="24">
        <v>2083</v>
      </c>
      <c r="N14" s="27">
        <v>188.13399999999999</v>
      </c>
      <c r="O14" s="24">
        <v>6841</v>
      </c>
      <c r="P14" s="27">
        <v>25.994</v>
      </c>
      <c r="Q14" s="24">
        <v>945</v>
      </c>
      <c r="R14" s="27">
        <v>12.74</v>
      </c>
      <c r="S14" s="24">
        <v>463</v>
      </c>
      <c r="T14" s="24">
        <f t="shared" si="1"/>
        <v>148718</v>
      </c>
      <c r="U14" s="9">
        <v>1.377</v>
      </c>
      <c r="V14" s="8">
        <v>1.05</v>
      </c>
      <c r="W14" s="8">
        <v>1.2769999999999999</v>
      </c>
      <c r="X14" s="8">
        <v>1</v>
      </c>
      <c r="Y14" s="8">
        <v>0.94599999999999995</v>
      </c>
      <c r="Z14" s="9" t="s">
        <v>31</v>
      </c>
      <c r="AA14" s="24">
        <f t="shared" si="2"/>
        <v>285734</v>
      </c>
      <c r="AB14" s="24">
        <v>132763</v>
      </c>
      <c r="AC14" s="28">
        <f t="shared" si="0"/>
        <v>152971</v>
      </c>
    </row>
    <row r="15" spans="1:29" ht="15.75" x14ac:dyDescent="0.25">
      <c r="A15" s="23" t="s">
        <v>42</v>
      </c>
      <c r="B15" s="34">
        <v>100734</v>
      </c>
      <c r="C15" s="34">
        <v>27052</v>
      </c>
      <c r="D15" s="26">
        <v>691.62900000000002</v>
      </c>
      <c r="E15" s="35">
        <v>69671</v>
      </c>
      <c r="F15" s="26">
        <v>226.846</v>
      </c>
      <c r="G15" s="35">
        <v>22851</v>
      </c>
      <c r="H15" s="27">
        <v>9635.2630000000008</v>
      </c>
      <c r="I15" s="24">
        <v>260653</v>
      </c>
      <c r="J15" s="27">
        <v>337.858</v>
      </c>
      <c r="K15" s="24">
        <v>34034</v>
      </c>
      <c r="L15" s="27">
        <v>57.295000000000002</v>
      </c>
      <c r="M15" s="24">
        <v>5772</v>
      </c>
      <c r="N15" s="27">
        <v>188.13399999999999</v>
      </c>
      <c r="O15" s="24">
        <v>18951</v>
      </c>
      <c r="P15" s="27">
        <v>25.994</v>
      </c>
      <c r="Q15" s="24">
        <v>2618</v>
      </c>
      <c r="R15" s="27">
        <v>12.74</v>
      </c>
      <c r="S15" s="24">
        <v>1283</v>
      </c>
      <c r="T15" s="24">
        <f t="shared" si="1"/>
        <v>415833</v>
      </c>
      <c r="U15" s="9">
        <v>1.075</v>
      </c>
      <c r="V15" s="8">
        <v>1</v>
      </c>
      <c r="W15" s="8">
        <v>1.212</v>
      </c>
      <c r="X15" s="8">
        <v>0.7</v>
      </c>
      <c r="Y15" s="8">
        <v>1.21</v>
      </c>
      <c r="Z15" s="9" t="s">
        <v>29</v>
      </c>
      <c r="AA15" s="24">
        <f t="shared" si="2"/>
        <v>550674</v>
      </c>
      <c r="AB15" s="24">
        <v>313767</v>
      </c>
      <c r="AC15" s="28">
        <f t="shared" si="0"/>
        <v>236907</v>
      </c>
    </row>
    <row r="16" spans="1:29" ht="15.75" x14ac:dyDescent="0.25">
      <c r="A16" s="23" t="s">
        <v>43</v>
      </c>
      <c r="B16" s="34">
        <v>15241</v>
      </c>
      <c r="C16" s="34">
        <v>4472</v>
      </c>
      <c r="D16" s="26">
        <v>691.62900000000002</v>
      </c>
      <c r="E16" s="35">
        <v>10541</v>
      </c>
      <c r="F16" s="26">
        <v>226.846</v>
      </c>
      <c r="G16" s="35">
        <v>3457</v>
      </c>
      <c r="H16" s="27">
        <v>9635.2630000000008</v>
      </c>
      <c r="I16" s="24">
        <v>43089</v>
      </c>
      <c r="J16" s="27">
        <v>337.858</v>
      </c>
      <c r="K16" s="24">
        <v>5149</v>
      </c>
      <c r="L16" s="27">
        <v>57.295000000000002</v>
      </c>
      <c r="M16" s="24">
        <v>873</v>
      </c>
      <c r="N16" s="27">
        <v>188.13399999999999</v>
      </c>
      <c r="O16" s="24">
        <v>2867</v>
      </c>
      <c r="P16" s="27">
        <v>25.994</v>
      </c>
      <c r="Q16" s="24">
        <v>396</v>
      </c>
      <c r="R16" s="27">
        <v>12.74</v>
      </c>
      <c r="S16" s="24">
        <v>194</v>
      </c>
      <c r="T16" s="24">
        <f t="shared" si="1"/>
        <v>66566</v>
      </c>
      <c r="U16" s="26">
        <v>1.492</v>
      </c>
      <c r="V16" s="8">
        <v>1.1000000000000001</v>
      </c>
      <c r="W16" s="8">
        <v>1.1890000000000001</v>
      </c>
      <c r="X16" s="8">
        <v>1.1299999999999999</v>
      </c>
      <c r="Y16" s="8">
        <v>1.01</v>
      </c>
      <c r="Z16" s="9" t="s">
        <v>29</v>
      </c>
      <c r="AA16" s="24">
        <f t="shared" si="2"/>
        <v>177900</v>
      </c>
      <c r="AB16" s="24">
        <v>32795</v>
      </c>
      <c r="AC16" s="28">
        <f t="shared" si="0"/>
        <v>145105</v>
      </c>
    </row>
    <row r="17" spans="1:29" ht="15.75" x14ac:dyDescent="0.25">
      <c r="A17" s="23" t="s">
        <v>44</v>
      </c>
      <c r="B17" s="34">
        <v>51400</v>
      </c>
      <c r="C17" s="34">
        <v>16861</v>
      </c>
      <c r="D17" s="26">
        <v>691.62900000000002</v>
      </c>
      <c r="E17" s="35">
        <v>35550</v>
      </c>
      <c r="F17" s="26">
        <v>226.846</v>
      </c>
      <c r="G17" s="35">
        <v>11660</v>
      </c>
      <c r="H17" s="27">
        <v>9635.2630000000008</v>
      </c>
      <c r="I17" s="24">
        <v>162460</v>
      </c>
      <c r="J17" s="27">
        <v>337.858</v>
      </c>
      <c r="K17" s="24">
        <v>17366</v>
      </c>
      <c r="L17" s="27">
        <v>57.295000000000002</v>
      </c>
      <c r="M17" s="24">
        <v>2945</v>
      </c>
      <c r="N17" s="27">
        <v>188.13399999999999</v>
      </c>
      <c r="O17" s="24">
        <v>9670</v>
      </c>
      <c r="P17" s="27">
        <v>25.994</v>
      </c>
      <c r="Q17" s="24">
        <v>1336</v>
      </c>
      <c r="R17" s="27">
        <v>12.74</v>
      </c>
      <c r="S17" s="24">
        <v>655</v>
      </c>
      <c r="T17" s="24">
        <f t="shared" si="1"/>
        <v>241642</v>
      </c>
      <c r="U17" s="9">
        <v>1.226</v>
      </c>
      <c r="V17" s="8">
        <v>1</v>
      </c>
      <c r="W17" s="8">
        <v>1.1659999999999999</v>
      </c>
      <c r="X17" s="8">
        <v>1</v>
      </c>
      <c r="Y17" s="8">
        <v>0.97299999999999998</v>
      </c>
      <c r="Z17" s="9" t="s">
        <v>29</v>
      </c>
      <c r="AA17" s="24">
        <f t="shared" si="2"/>
        <v>403325</v>
      </c>
      <c r="AB17" s="24">
        <v>158146</v>
      </c>
      <c r="AC17" s="28">
        <f t="shared" si="0"/>
        <v>245179</v>
      </c>
    </row>
    <row r="18" spans="1:29" ht="15.75" x14ac:dyDescent="0.25">
      <c r="A18" s="23" t="s">
        <v>45</v>
      </c>
      <c r="B18" s="34">
        <v>33519</v>
      </c>
      <c r="C18" s="34">
        <v>8830</v>
      </c>
      <c r="D18" s="26">
        <v>691.62900000000002</v>
      </c>
      <c r="E18" s="35">
        <v>23183</v>
      </c>
      <c r="F18" s="26">
        <v>226.846</v>
      </c>
      <c r="G18" s="35">
        <v>7604</v>
      </c>
      <c r="H18" s="27">
        <v>9635.2630000000008</v>
      </c>
      <c r="I18" s="24">
        <v>85079</v>
      </c>
      <c r="J18" s="27">
        <v>337.858</v>
      </c>
      <c r="K18" s="24">
        <v>11325</v>
      </c>
      <c r="L18" s="27">
        <v>57.295000000000002</v>
      </c>
      <c r="M18" s="24">
        <v>1920</v>
      </c>
      <c r="N18" s="27">
        <v>188.13399999999999</v>
      </c>
      <c r="O18" s="24">
        <v>6306</v>
      </c>
      <c r="P18" s="27">
        <v>25.994</v>
      </c>
      <c r="Q18" s="24">
        <v>871</v>
      </c>
      <c r="R18" s="27">
        <v>12.74</v>
      </c>
      <c r="S18" s="24">
        <v>427</v>
      </c>
      <c r="T18" s="24">
        <f t="shared" si="1"/>
        <v>136715</v>
      </c>
      <c r="U18" s="9">
        <v>1.226</v>
      </c>
      <c r="V18" s="8">
        <v>1</v>
      </c>
      <c r="W18" s="8">
        <v>1.1659999999999999</v>
      </c>
      <c r="X18" s="8">
        <v>1.03</v>
      </c>
      <c r="Y18" s="8">
        <v>1.1200000000000001</v>
      </c>
      <c r="Z18" s="9" t="s">
        <v>29</v>
      </c>
      <c r="AA18" s="24">
        <f t="shared" si="2"/>
        <v>270546</v>
      </c>
      <c r="AB18" s="24">
        <v>106838</v>
      </c>
      <c r="AC18" s="28">
        <f t="shared" si="0"/>
        <v>163708</v>
      </c>
    </row>
    <row r="19" spans="1:29" ht="15.75" x14ac:dyDescent="0.25">
      <c r="A19" s="23" t="s">
        <v>46</v>
      </c>
      <c r="B19" s="34">
        <v>103321</v>
      </c>
      <c r="C19" s="34">
        <v>36134</v>
      </c>
      <c r="D19" s="26">
        <v>691.62900000000002</v>
      </c>
      <c r="E19" s="35">
        <v>71460</v>
      </c>
      <c r="F19" s="26">
        <v>226.846</v>
      </c>
      <c r="G19" s="35">
        <v>23438</v>
      </c>
      <c r="H19" s="27">
        <v>9635.2630000000008</v>
      </c>
      <c r="I19" s="24">
        <v>348161</v>
      </c>
      <c r="J19" s="27">
        <v>337.858</v>
      </c>
      <c r="K19" s="24">
        <v>34908</v>
      </c>
      <c r="L19" s="27">
        <v>57.295000000000002</v>
      </c>
      <c r="M19" s="24">
        <v>5920</v>
      </c>
      <c r="N19" s="27">
        <v>188.13399999999999</v>
      </c>
      <c r="O19" s="24">
        <v>19438</v>
      </c>
      <c r="P19" s="27">
        <v>25.994</v>
      </c>
      <c r="Q19" s="24">
        <v>2686</v>
      </c>
      <c r="R19" s="27">
        <v>12.74</v>
      </c>
      <c r="S19" s="24">
        <v>1316</v>
      </c>
      <c r="T19" s="24">
        <f t="shared" si="1"/>
        <v>507327</v>
      </c>
      <c r="U19" s="9">
        <v>1.075</v>
      </c>
      <c r="V19" s="8">
        <v>1</v>
      </c>
      <c r="W19" s="8">
        <v>1.1910000000000001</v>
      </c>
      <c r="X19" s="8">
        <v>0.7</v>
      </c>
      <c r="Y19" s="8">
        <v>1.0960000000000001</v>
      </c>
      <c r="Z19" s="9" t="s">
        <v>29</v>
      </c>
      <c r="AA19" s="24">
        <f t="shared" si="2"/>
        <v>597996</v>
      </c>
      <c r="AB19" s="24">
        <v>332599</v>
      </c>
      <c r="AC19" s="28">
        <f t="shared" si="0"/>
        <v>265397</v>
      </c>
    </row>
    <row r="20" spans="1:29" ht="15.75" x14ac:dyDescent="0.25">
      <c r="A20" s="23" t="s">
        <v>47</v>
      </c>
      <c r="B20" s="34">
        <v>60110</v>
      </c>
      <c r="C20" s="34">
        <v>19581</v>
      </c>
      <c r="D20" s="26">
        <v>691.62900000000002</v>
      </c>
      <c r="E20" s="35">
        <v>41574</v>
      </c>
      <c r="F20" s="26">
        <v>226.846</v>
      </c>
      <c r="G20" s="35">
        <v>13636</v>
      </c>
      <c r="H20" s="27">
        <v>9635.2630000000008</v>
      </c>
      <c r="I20" s="24">
        <v>188668</v>
      </c>
      <c r="J20" s="27">
        <v>337.858</v>
      </c>
      <c r="K20" s="24">
        <v>20309</v>
      </c>
      <c r="L20" s="27">
        <v>57.295000000000002</v>
      </c>
      <c r="M20" s="24">
        <v>3444</v>
      </c>
      <c r="N20" s="27">
        <v>188.13399999999999</v>
      </c>
      <c r="O20" s="24">
        <v>11309</v>
      </c>
      <c r="P20" s="27">
        <v>25.994</v>
      </c>
      <c r="Q20" s="24">
        <v>1562</v>
      </c>
      <c r="R20" s="27">
        <v>12.74</v>
      </c>
      <c r="S20" s="24">
        <v>766</v>
      </c>
      <c r="T20" s="24">
        <f t="shared" si="1"/>
        <v>281268</v>
      </c>
      <c r="U20" s="9">
        <v>1.075</v>
      </c>
      <c r="V20" s="8">
        <v>1</v>
      </c>
      <c r="W20" s="8">
        <v>1.1819999999999999</v>
      </c>
      <c r="X20" s="8">
        <v>1</v>
      </c>
      <c r="Y20" s="8">
        <v>0.99099999999999999</v>
      </c>
      <c r="Z20" s="9" t="s">
        <v>29</v>
      </c>
      <c r="AA20" s="24">
        <f t="shared" si="2"/>
        <v>425012</v>
      </c>
      <c r="AB20" s="24">
        <v>198865</v>
      </c>
      <c r="AC20" s="28">
        <f t="shared" si="0"/>
        <v>226147</v>
      </c>
    </row>
    <row r="21" spans="1:29" ht="15.75" x14ac:dyDescent="0.25">
      <c r="A21" s="23" t="s">
        <v>48</v>
      </c>
      <c r="B21" s="34">
        <v>76783</v>
      </c>
      <c r="C21" s="34">
        <v>24601</v>
      </c>
      <c r="D21" s="26">
        <v>691.62900000000002</v>
      </c>
      <c r="E21" s="35">
        <v>53105</v>
      </c>
      <c r="F21" s="26">
        <v>226.846</v>
      </c>
      <c r="G21" s="35">
        <v>17418</v>
      </c>
      <c r="H21" s="27">
        <v>9635.2630000000008</v>
      </c>
      <c r="I21" s="24">
        <v>237037</v>
      </c>
      <c r="J21" s="27">
        <v>337.858</v>
      </c>
      <c r="K21" s="24">
        <v>25942</v>
      </c>
      <c r="L21" s="27">
        <v>57.295000000000002</v>
      </c>
      <c r="M21" s="24">
        <v>4399</v>
      </c>
      <c r="N21" s="27">
        <v>188.13399999999999</v>
      </c>
      <c r="O21" s="24">
        <v>14445</v>
      </c>
      <c r="P21" s="27">
        <v>25.994</v>
      </c>
      <c r="Q21" s="24">
        <v>1996</v>
      </c>
      <c r="R21" s="27">
        <v>12.74</v>
      </c>
      <c r="S21" s="24">
        <v>978</v>
      </c>
      <c r="T21" s="24">
        <f t="shared" si="1"/>
        <v>355320</v>
      </c>
      <c r="U21" s="9">
        <v>1.075</v>
      </c>
      <c r="V21" s="8">
        <v>1</v>
      </c>
      <c r="W21" s="8">
        <v>1.165</v>
      </c>
      <c r="X21" s="8">
        <v>0.92</v>
      </c>
      <c r="Y21" s="8">
        <v>0.86699999999999999</v>
      </c>
      <c r="Z21" s="9" t="s">
        <v>31</v>
      </c>
      <c r="AA21" s="24">
        <f t="shared" si="2"/>
        <v>390439</v>
      </c>
      <c r="AB21" s="24">
        <v>216349</v>
      </c>
      <c r="AC21" s="28">
        <f t="shared" si="0"/>
        <v>174090</v>
      </c>
    </row>
    <row r="22" spans="1:29" ht="15.75" x14ac:dyDescent="0.25">
      <c r="A22" s="23" t="s">
        <v>49</v>
      </c>
      <c r="B22" s="34">
        <v>79806</v>
      </c>
      <c r="C22" s="34">
        <v>24708</v>
      </c>
      <c r="D22" s="26">
        <v>691.62900000000002</v>
      </c>
      <c r="E22" s="35">
        <v>55196</v>
      </c>
      <c r="F22" s="26">
        <v>226.846</v>
      </c>
      <c r="G22" s="35">
        <v>18104</v>
      </c>
      <c r="H22" s="27">
        <v>9635.2630000000008</v>
      </c>
      <c r="I22" s="24">
        <v>238068</v>
      </c>
      <c r="J22" s="27">
        <v>337.858</v>
      </c>
      <c r="K22" s="24">
        <v>26963</v>
      </c>
      <c r="L22" s="27">
        <v>57.295000000000002</v>
      </c>
      <c r="M22" s="24">
        <v>4572</v>
      </c>
      <c r="N22" s="27">
        <v>188.13399999999999</v>
      </c>
      <c r="O22" s="24">
        <v>15014</v>
      </c>
      <c r="P22" s="27">
        <v>25.994</v>
      </c>
      <c r="Q22" s="24">
        <v>2074</v>
      </c>
      <c r="R22" s="27">
        <v>12.74</v>
      </c>
      <c r="S22" s="24">
        <v>1017</v>
      </c>
      <c r="T22" s="24">
        <f t="shared" si="1"/>
        <v>361008</v>
      </c>
      <c r="U22" s="9">
        <v>1.075</v>
      </c>
      <c r="V22" s="8">
        <v>1</v>
      </c>
      <c r="W22" s="8">
        <v>1.167</v>
      </c>
      <c r="X22" s="8">
        <v>0.92</v>
      </c>
      <c r="Y22" s="8">
        <v>0.92600000000000005</v>
      </c>
      <c r="Z22" s="9" t="s">
        <v>31</v>
      </c>
      <c r="AA22" s="24">
        <f t="shared" si="2"/>
        <v>424412</v>
      </c>
      <c r="AB22" s="24">
        <v>256842</v>
      </c>
      <c r="AC22" s="28">
        <f t="shared" si="0"/>
        <v>167570</v>
      </c>
    </row>
    <row r="23" spans="1:29" ht="15.75" x14ac:dyDescent="0.25">
      <c r="A23" s="23" t="s">
        <v>50</v>
      </c>
      <c r="B23" s="34">
        <v>29603</v>
      </c>
      <c r="C23" s="34">
        <v>9899</v>
      </c>
      <c r="D23" s="26">
        <v>691.62900000000002</v>
      </c>
      <c r="E23" s="35">
        <v>20474</v>
      </c>
      <c r="F23" s="26">
        <v>226.846</v>
      </c>
      <c r="G23" s="35">
        <v>6715</v>
      </c>
      <c r="H23" s="27">
        <v>9635.2630000000008</v>
      </c>
      <c r="I23" s="24">
        <v>95379</v>
      </c>
      <c r="J23" s="27">
        <v>337.858</v>
      </c>
      <c r="K23" s="24">
        <v>10002</v>
      </c>
      <c r="L23" s="27">
        <v>57.295000000000002</v>
      </c>
      <c r="M23" s="24">
        <v>1696</v>
      </c>
      <c r="N23" s="27">
        <v>188.13399999999999</v>
      </c>
      <c r="O23" s="24">
        <v>5569</v>
      </c>
      <c r="P23" s="27">
        <v>25.994</v>
      </c>
      <c r="Q23" s="24">
        <v>770</v>
      </c>
      <c r="R23" s="27">
        <v>12.74</v>
      </c>
      <c r="S23" s="24">
        <v>377</v>
      </c>
      <c r="T23" s="24">
        <f t="shared" si="1"/>
        <v>140982</v>
      </c>
      <c r="U23" s="9">
        <v>1.075</v>
      </c>
      <c r="V23" s="8">
        <v>1</v>
      </c>
      <c r="W23" s="8">
        <v>1.167</v>
      </c>
      <c r="X23" s="8">
        <v>1.05</v>
      </c>
      <c r="Y23" s="8">
        <v>1.018</v>
      </c>
      <c r="Z23" s="9" t="s">
        <v>29</v>
      </c>
      <c r="AA23" s="24">
        <f t="shared" si="2"/>
        <v>226862</v>
      </c>
      <c r="AB23" s="24">
        <v>180439</v>
      </c>
      <c r="AC23" s="28">
        <f t="shared" si="0"/>
        <v>46423</v>
      </c>
    </row>
    <row r="24" spans="1:29" ht="15.75" x14ac:dyDescent="0.25">
      <c r="A24" s="23" t="s">
        <v>51</v>
      </c>
      <c r="B24" s="34">
        <v>10511</v>
      </c>
      <c r="C24" s="34">
        <v>2398</v>
      </c>
      <c r="D24" s="26">
        <v>691.62900000000002</v>
      </c>
      <c r="E24" s="35">
        <v>7270</v>
      </c>
      <c r="F24" s="26">
        <v>226.846</v>
      </c>
      <c r="G24" s="35">
        <v>2384</v>
      </c>
      <c r="H24" s="27">
        <v>9635.2630000000008</v>
      </c>
      <c r="I24" s="24">
        <v>23105</v>
      </c>
      <c r="J24" s="27">
        <v>337.858</v>
      </c>
      <c r="K24" s="24">
        <v>3551</v>
      </c>
      <c r="L24" s="27">
        <v>57.295000000000002</v>
      </c>
      <c r="M24" s="24">
        <v>602</v>
      </c>
      <c r="N24" s="27">
        <v>188.13399999999999</v>
      </c>
      <c r="O24" s="24">
        <v>1977</v>
      </c>
      <c r="P24" s="27">
        <v>25.994</v>
      </c>
      <c r="Q24" s="24">
        <v>273</v>
      </c>
      <c r="R24" s="27">
        <v>12.74</v>
      </c>
      <c r="S24" s="24">
        <v>134</v>
      </c>
      <c r="T24" s="24">
        <f t="shared" si="1"/>
        <v>39296</v>
      </c>
      <c r="U24" s="26">
        <v>1.492</v>
      </c>
      <c r="V24" s="8">
        <v>1.1499999999999999</v>
      </c>
      <c r="W24" s="8">
        <v>1.3819999999999999</v>
      </c>
      <c r="X24" s="8">
        <v>1.1499999999999999</v>
      </c>
      <c r="Y24" s="8">
        <v>1.075</v>
      </c>
      <c r="Z24" s="9" t="s">
        <v>29</v>
      </c>
      <c r="AA24" s="24">
        <f t="shared" si="2"/>
        <v>138233</v>
      </c>
      <c r="AB24" s="24">
        <v>41541</v>
      </c>
      <c r="AC24" s="28">
        <f t="shared" si="0"/>
        <v>96692</v>
      </c>
    </row>
    <row r="25" spans="1:29" ht="15.75" x14ac:dyDescent="0.25">
      <c r="A25" s="23" t="s">
        <v>52</v>
      </c>
      <c r="B25" s="34">
        <v>14909</v>
      </c>
      <c r="C25" s="34">
        <v>3792</v>
      </c>
      <c r="D25" s="26">
        <v>691.62900000000002</v>
      </c>
      <c r="E25" s="35">
        <v>10311</v>
      </c>
      <c r="F25" s="26">
        <v>226.846</v>
      </c>
      <c r="G25" s="35">
        <v>3382</v>
      </c>
      <c r="H25" s="27">
        <v>9635.2630000000008</v>
      </c>
      <c r="I25" s="24">
        <v>36537</v>
      </c>
      <c r="J25" s="27">
        <v>337.858</v>
      </c>
      <c r="K25" s="24">
        <v>5037</v>
      </c>
      <c r="L25" s="27">
        <v>57.295000000000002</v>
      </c>
      <c r="M25" s="24">
        <v>854</v>
      </c>
      <c r="N25" s="27">
        <v>188.13399999999999</v>
      </c>
      <c r="O25" s="24">
        <v>2805</v>
      </c>
      <c r="P25" s="27">
        <v>25.994</v>
      </c>
      <c r="Q25" s="24">
        <v>388</v>
      </c>
      <c r="R25" s="27">
        <v>12.74</v>
      </c>
      <c r="S25" s="24">
        <v>190</v>
      </c>
      <c r="T25" s="24">
        <f t="shared" si="1"/>
        <v>59504</v>
      </c>
      <c r="U25" s="26">
        <v>1.492</v>
      </c>
      <c r="V25" s="8">
        <v>1.1000000000000001</v>
      </c>
      <c r="W25" s="8">
        <v>1.2490000000000001</v>
      </c>
      <c r="X25" s="8">
        <v>1.1299999999999999</v>
      </c>
      <c r="Y25" s="8">
        <v>1.0649999999999999</v>
      </c>
      <c r="Z25" s="9" t="s">
        <v>29</v>
      </c>
      <c r="AA25" s="24">
        <f t="shared" si="2"/>
        <v>176149</v>
      </c>
      <c r="AB25" s="24">
        <v>58756</v>
      </c>
      <c r="AC25" s="28">
        <f t="shared" si="0"/>
        <v>117393</v>
      </c>
    </row>
    <row r="26" spans="1:29" ht="15.75" x14ac:dyDescent="0.25">
      <c r="A26" s="23" t="s">
        <v>53</v>
      </c>
      <c r="B26" s="34">
        <v>12177</v>
      </c>
      <c r="C26" s="34">
        <v>2600</v>
      </c>
      <c r="D26" s="26">
        <v>691.62900000000002</v>
      </c>
      <c r="E26" s="35">
        <v>8422</v>
      </c>
      <c r="F26" s="26">
        <v>226.846</v>
      </c>
      <c r="G26" s="35">
        <v>2762</v>
      </c>
      <c r="H26" s="27">
        <v>9635.2630000000008</v>
      </c>
      <c r="I26" s="24">
        <v>25052</v>
      </c>
      <c r="J26" s="27">
        <v>337.858</v>
      </c>
      <c r="K26" s="24">
        <v>4114</v>
      </c>
      <c r="L26" s="27">
        <v>57.295000000000002</v>
      </c>
      <c r="M26" s="24">
        <v>698</v>
      </c>
      <c r="N26" s="27">
        <v>188.13399999999999</v>
      </c>
      <c r="O26" s="24">
        <v>2291</v>
      </c>
      <c r="P26" s="27">
        <v>25.994</v>
      </c>
      <c r="Q26" s="24">
        <v>317</v>
      </c>
      <c r="R26" s="27">
        <v>12.74</v>
      </c>
      <c r="S26" s="24">
        <v>155</v>
      </c>
      <c r="T26" s="24">
        <f t="shared" si="1"/>
        <v>43811</v>
      </c>
      <c r="U26" s="26">
        <v>1.492</v>
      </c>
      <c r="V26" s="8">
        <v>1.1499999999999999</v>
      </c>
      <c r="W26" s="8">
        <v>1.3220000000000001</v>
      </c>
      <c r="X26" s="8">
        <v>1.1299999999999999</v>
      </c>
      <c r="Y26" s="8">
        <v>1.085</v>
      </c>
      <c r="Z26" s="9" t="s">
        <v>29</v>
      </c>
      <c r="AA26" s="24">
        <f t="shared" si="2"/>
        <v>146208</v>
      </c>
      <c r="AB26" s="24">
        <v>63468</v>
      </c>
      <c r="AC26" s="28">
        <f t="shared" si="0"/>
        <v>82740</v>
      </c>
    </row>
    <row r="27" spans="1:29" ht="15.75" x14ac:dyDescent="0.25">
      <c r="A27" s="23" t="s">
        <v>54</v>
      </c>
      <c r="B27" s="34">
        <v>82449</v>
      </c>
      <c r="C27" s="34">
        <v>22424</v>
      </c>
      <c r="D27" s="26">
        <v>691.62900000000002</v>
      </c>
      <c r="E27" s="35">
        <v>57024</v>
      </c>
      <c r="F27" s="26">
        <v>226.846</v>
      </c>
      <c r="G27" s="35">
        <v>18703</v>
      </c>
      <c r="H27" s="27">
        <v>9635.2630000000008</v>
      </c>
      <c r="I27" s="24">
        <v>216061</v>
      </c>
      <c r="J27" s="27">
        <v>337.858</v>
      </c>
      <c r="K27" s="24">
        <v>27856</v>
      </c>
      <c r="L27" s="27">
        <v>57.295000000000002</v>
      </c>
      <c r="M27" s="24">
        <v>4724</v>
      </c>
      <c r="N27" s="27">
        <v>188.13399999999999</v>
      </c>
      <c r="O27" s="24">
        <v>15511</v>
      </c>
      <c r="P27" s="27">
        <v>25.994</v>
      </c>
      <c r="Q27" s="24">
        <v>2143</v>
      </c>
      <c r="R27" s="27">
        <v>12.74</v>
      </c>
      <c r="S27" s="24">
        <v>1050</v>
      </c>
      <c r="T27" s="24">
        <f t="shared" si="1"/>
        <v>343072</v>
      </c>
      <c r="U27" s="9">
        <v>1.321</v>
      </c>
      <c r="V27" s="8">
        <v>1.05</v>
      </c>
      <c r="W27" s="8">
        <v>1.196</v>
      </c>
      <c r="X27" s="8">
        <v>0.86</v>
      </c>
      <c r="Y27" s="8">
        <v>0.95099999999999996</v>
      </c>
      <c r="Z27" s="9" t="s">
        <v>29</v>
      </c>
      <c r="AA27" s="24">
        <f t="shared" si="2"/>
        <v>558559</v>
      </c>
      <c r="AB27" s="24">
        <v>263545</v>
      </c>
      <c r="AC27" s="28">
        <f t="shared" si="0"/>
        <v>295014</v>
      </c>
    </row>
    <row r="28" spans="1:29" ht="15.75" x14ac:dyDescent="0.25">
      <c r="A28" s="23" t="s">
        <v>55</v>
      </c>
      <c r="B28" s="34">
        <v>55463</v>
      </c>
      <c r="C28" s="34">
        <v>14993</v>
      </c>
      <c r="D28" s="26">
        <v>691.62900000000002</v>
      </c>
      <c r="E28" s="35">
        <v>38360</v>
      </c>
      <c r="F28" s="26">
        <v>226.846</v>
      </c>
      <c r="G28" s="35">
        <v>12582</v>
      </c>
      <c r="H28" s="27">
        <v>9635.2630000000008</v>
      </c>
      <c r="I28" s="24">
        <v>144461</v>
      </c>
      <c r="J28" s="27">
        <v>337.858</v>
      </c>
      <c r="K28" s="24">
        <v>18739</v>
      </c>
      <c r="L28" s="27">
        <v>57.295000000000002</v>
      </c>
      <c r="M28" s="24">
        <v>3178</v>
      </c>
      <c r="N28" s="27">
        <v>188.13399999999999</v>
      </c>
      <c r="O28" s="24">
        <v>10434</v>
      </c>
      <c r="P28" s="27">
        <v>25.994</v>
      </c>
      <c r="Q28" s="24">
        <v>1442</v>
      </c>
      <c r="R28" s="27">
        <v>12.74</v>
      </c>
      <c r="S28" s="24">
        <v>707</v>
      </c>
      <c r="T28" s="24">
        <f t="shared" si="1"/>
        <v>229903</v>
      </c>
      <c r="U28" s="9">
        <v>1.075</v>
      </c>
      <c r="V28" s="8">
        <v>1.05</v>
      </c>
      <c r="W28" s="8">
        <v>1.1919999999999999</v>
      </c>
      <c r="X28" s="8">
        <v>1</v>
      </c>
      <c r="Y28" s="8">
        <v>1.143</v>
      </c>
      <c r="Z28" s="9" t="s">
        <v>29</v>
      </c>
      <c r="AA28" s="24">
        <f t="shared" si="2"/>
        <v>424274</v>
      </c>
      <c r="AB28" s="24">
        <v>231319</v>
      </c>
      <c r="AC28" s="28">
        <f t="shared" si="0"/>
        <v>192955</v>
      </c>
    </row>
    <row r="29" spans="1:29" ht="15.75" x14ac:dyDescent="0.25">
      <c r="A29" s="23" t="s">
        <v>56</v>
      </c>
      <c r="B29" s="34">
        <v>34467</v>
      </c>
      <c r="C29" s="34">
        <v>10384</v>
      </c>
      <c r="D29" s="26">
        <v>691.62900000000002</v>
      </c>
      <c r="E29" s="35">
        <v>23838</v>
      </c>
      <c r="F29" s="26">
        <v>226.846</v>
      </c>
      <c r="G29" s="35">
        <v>7819</v>
      </c>
      <c r="H29" s="27">
        <v>9635.2630000000008</v>
      </c>
      <c r="I29" s="24">
        <v>100053</v>
      </c>
      <c r="J29" s="27">
        <v>337.858</v>
      </c>
      <c r="K29" s="24">
        <v>11645</v>
      </c>
      <c r="L29" s="27">
        <v>57.295000000000002</v>
      </c>
      <c r="M29" s="24">
        <v>1975</v>
      </c>
      <c r="N29" s="27">
        <v>188.13399999999999</v>
      </c>
      <c r="O29" s="24">
        <v>6484</v>
      </c>
      <c r="P29" s="27">
        <v>25.994</v>
      </c>
      <c r="Q29" s="24">
        <v>896</v>
      </c>
      <c r="R29" s="27">
        <v>12.74</v>
      </c>
      <c r="S29" s="24">
        <v>439</v>
      </c>
      <c r="T29" s="24">
        <f t="shared" si="1"/>
        <v>153149</v>
      </c>
      <c r="U29" s="9">
        <v>1.226</v>
      </c>
      <c r="V29" s="8">
        <v>1</v>
      </c>
      <c r="W29" s="8">
        <v>1.1579999999999999</v>
      </c>
      <c r="X29" s="8">
        <v>1.03</v>
      </c>
      <c r="Y29" s="8">
        <v>1.0469999999999999</v>
      </c>
      <c r="Z29" s="9" t="s">
        <v>29</v>
      </c>
      <c r="AA29" s="24">
        <f t="shared" si="2"/>
        <v>281370</v>
      </c>
      <c r="AB29" s="24">
        <v>120738</v>
      </c>
      <c r="AC29" s="28">
        <f t="shared" si="0"/>
        <v>160632</v>
      </c>
    </row>
    <row r="30" spans="1:29" ht="15.75" x14ac:dyDescent="0.25">
      <c r="A30" s="23" t="s">
        <v>57</v>
      </c>
      <c r="B30" s="34">
        <v>17417</v>
      </c>
      <c r="C30" s="34">
        <v>5155</v>
      </c>
      <c r="D30" s="26">
        <v>691.62900000000002</v>
      </c>
      <c r="E30" s="35">
        <v>12046</v>
      </c>
      <c r="F30" s="26">
        <v>226.846</v>
      </c>
      <c r="G30" s="35">
        <v>3951</v>
      </c>
      <c r="H30" s="27">
        <v>9635.2630000000008</v>
      </c>
      <c r="I30" s="24">
        <v>49670</v>
      </c>
      <c r="J30" s="27">
        <v>337.858</v>
      </c>
      <c r="K30" s="24">
        <v>5884</v>
      </c>
      <c r="L30" s="27">
        <v>57.295000000000002</v>
      </c>
      <c r="M30" s="24">
        <v>998</v>
      </c>
      <c r="N30" s="27">
        <v>188.13399999999999</v>
      </c>
      <c r="O30" s="24">
        <v>3277</v>
      </c>
      <c r="P30" s="27">
        <v>25.994</v>
      </c>
      <c r="Q30" s="24">
        <v>453</v>
      </c>
      <c r="R30" s="27">
        <v>12.74</v>
      </c>
      <c r="S30" s="24">
        <v>222</v>
      </c>
      <c r="T30" s="24">
        <f t="shared" si="1"/>
        <v>76501</v>
      </c>
      <c r="U30" s="26">
        <v>1.492</v>
      </c>
      <c r="V30" s="8">
        <v>1.05</v>
      </c>
      <c r="W30" s="8">
        <v>1.2889999999999999</v>
      </c>
      <c r="X30" s="8">
        <v>1.1000000000000001</v>
      </c>
      <c r="Y30" s="8">
        <v>1.054</v>
      </c>
      <c r="Z30" s="9" t="s">
        <v>29</v>
      </c>
      <c r="AA30" s="24">
        <f t="shared" si="2"/>
        <v>214928</v>
      </c>
      <c r="AB30" s="24">
        <v>145945</v>
      </c>
      <c r="AC30" s="28">
        <f t="shared" si="0"/>
        <v>68983</v>
      </c>
    </row>
    <row r="31" spans="1:29" ht="15.75" x14ac:dyDescent="0.25">
      <c r="A31" s="23" t="s">
        <v>58</v>
      </c>
      <c r="B31" s="34">
        <v>20343</v>
      </c>
      <c r="C31" s="34">
        <v>5439</v>
      </c>
      <c r="D31" s="26">
        <v>691.62900000000002</v>
      </c>
      <c r="E31" s="35">
        <v>14070</v>
      </c>
      <c r="F31" s="26">
        <v>226.846</v>
      </c>
      <c r="G31" s="35">
        <v>4615</v>
      </c>
      <c r="H31" s="27">
        <v>9635.2630000000008</v>
      </c>
      <c r="I31" s="24">
        <v>52406</v>
      </c>
      <c r="J31" s="27">
        <v>337.858</v>
      </c>
      <c r="K31" s="24">
        <v>6873</v>
      </c>
      <c r="L31" s="27">
        <v>57.295000000000002</v>
      </c>
      <c r="M31" s="24">
        <v>1166</v>
      </c>
      <c r="N31" s="27">
        <v>188.13399999999999</v>
      </c>
      <c r="O31" s="24">
        <v>3827</v>
      </c>
      <c r="P31" s="27">
        <v>25.994</v>
      </c>
      <c r="Q31" s="24">
        <v>529</v>
      </c>
      <c r="R31" s="27">
        <v>12.74</v>
      </c>
      <c r="S31" s="24">
        <v>259</v>
      </c>
      <c r="T31" s="24">
        <f t="shared" si="1"/>
        <v>83745</v>
      </c>
      <c r="U31" s="26">
        <v>1.492</v>
      </c>
      <c r="V31" s="8">
        <v>1.1000000000000001</v>
      </c>
      <c r="W31" s="8">
        <v>1.323</v>
      </c>
      <c r="X31" s="8">
        <v>1.07</v>
      </c>
      <c r="Y31" s="8">
        <v>1.071</v>
      </c>
      <c r="Z31" s="9" t="s">
        <v>29</v>
      </c>
      <c r="AA31" s="24">
        <f t="shared" si="2"/>
        <v>250055</v>
      </c>
      <c r="AB31" s="24">
        <v>72839</v>
      </c>
      <c r="AC31" s="28">
        <f t="shared" si="0"/>
        <v>177216</v>
      </c>
    </row>
    <row r="32" spans="1:29" ht="15.75" x14ac:dyDescent="0.25">
      <c r="A32" s="23" t="s">
        <v>59</v>
      </c>
      <c r="B32" s="34">
        <v>57293</v>
      </c>
      <c r="C32" s="34">
        <v>13639</v>
      </c>
      <c r="D32" s="26">
        <v>691.62900000000002</v>
      </c>
      <c r="E32" s="35">
        <v>39626</v>
      </c>
      <c r="F32" s="26">
        <v>226.846</v>
      </c>
      <c r="G32" s="35">
        <v>12997</v>
      </c>
      <c r="H32" s="27">
        <v>9635.2630000000008</v>
      </c>
      <c r="I32" s="24">
        <v>131415</v>
      </c>
      <c r="J32" s="27">
        <v>337.858</v>
      </c>
      <c r="K32" s="24">
        <v>19357</v>
      </c>
      <c r="L32" s="27">
        <v>57.295000000000002</v>
      </c>
      <c r="M32" s="24">
        <v>3283</v>
      </c>
      <c r="N32" s="27">
        <v>188.13399999999999</v>
      </c>
      <c r="O32" s="24">
        <v>10779</v>
      </c>
      <c r="P32" s="27">
        <v>25.994</v>
      </c>
      <c r="Q32" s="24">
        <v>1489</v>
      </c>
      <c r="R32" s="27">
        <v>12.74</v>
      </c>
      <c r="S32" s="24">
        <v>730</v>
      </c>
      <c r="T32" s="24">
        <f t="shared" si="1"/>
        <v>219676</v>
      </c>
      <c r="U32" s="9">
        <v>1.226</v>
      </c>
      <c r="V32" s="8">
        <v>1.05</v>
      </c>
      <c r="W32" s="8">
        <v>1.1579999999999999</v>
      </c>
      <c r="X32" s="8">
        <v>1</v>
      </c>
      <c r="Y32" s="8">
        <v>0.98899999999999999</v>
      </c>
      <c r="Z32" s="9" t="s">
        <v>29</v>
      </c>
      <c r="AA32" s="24">
        <f t="shared" si="2"/>
        <v>388641</v>
      </c>
      <c r="AB32" s="24">
        <v>195874</v>
      </c>
      <c r="AC32" s="28">
        <f t="shared" si="0"/>
        <v>192767</v>
      </c>
    </row>
    <row r="33" spans="1:29" ht="15.75" x14ac:dyDescent="0.25">
      <c r="A33" s="23" t="s">
        <v>60</v>
      </c>
      <c r="B33" s="34">
        <v>26678</v>
      </c>
      <c r="C33" s="34">
        <v>7656</v>
      </c>
      <c r="D33" s="26">
        <v>691.62900000000002</v>
      </c>
      <c r="E33" s="35">
        <v>18451</v>
      </c>
      <c r="F33" s="26">
        <v>226.846</v>
      </c>
      <c r="G33" s="35">
        <v>6052</v>
      </c>
      <c r="H33" s="27">
        <v>9635.2630000000008</v>
      </c>
      <c r="I33" s="24">
        <v>73768</v>
      </c>
      <c r="J33" s="27">
        <v>337.858</v>
      </c>
      <c r="K33" s="24">
        <v>9013</v>
      </c>
      <c r="L33" s="27">
        <v>57.295000000000002</v>
      </c>
      <c r="M33" s="24">
        <v>1529</v>
      </c>
      <c r="N33" s="27">
        <v>188.13399999999999</v>
      </c>
      <c r="O33" s="24">
        <v>5019</v>
      </c>
      <c r="P33" s="27">
        <v>25.994</v>
      </c>
      <c r="Q33" s="24">
        <v>693</v>
      </c>
      <c r="R33" s="27">
        <v>12.74</v>
      </c>
      <c r="S33" s="24">
        <v>340</v>
      </c>
      <c r="T33" s="24">
        <f t="shared" si="1"/>
        <v>114865</v>
      </c>
      <c r="U33" s="9">
        <v>1.226</v>
      </c>
      <c r="V33" s="8">
        <v>1</v>
      </c>
      <c r="W33" s="8">
        <v>1.179</v>
      </c>
      <c r="X33" s="8">
        <v>1.05</v>
      </c>
      <c r="Y33" s="8">
        <v>1.1579999999999999</v>
      </c>
      <c r="Z33" s="9" t="s">
        <v>29</v>
      </c>
      <c r="AA33" s="24">
        <f t="shared" si="2"/>
        <v>242254</v>
      </c>
      <c r="AB33" s="24">
        <v>110905</v>
      </c>
      <c r="AC33" s="28">
        <f t="shared" si="0"/>
        <v>131349</v>
      </c>
    </row>
    <row r="34" spans="1:29" ht="15.75" x14ac:dyDescent="0.25">
      <c r="A34" s="23" t="s">
        <v>61</v>
      </c>
      <c r="B34" s="34">
        <v>52690</v>
      </c>
      <c r="C34" s="34">
        <v>15978</v>
      </c>
      <c r="D34" s="26">
        <v>691.62900000000002</v>
      </c>
      <c r="E34" s="35">
        <v>36442</v>
      </c>
      <c r="F34" s="26">
        <v>226.846</v>
      </c>
      <c r="G34" s="35">
        <v>11953</v>
      </c>
      <c r="H34" s="27">
        <v>9635.2630000000008</v>
      </c>
      <c r="I34" s="24">
        <v>153952</v>
      </c>
      <c r="J34" s="27">
        <v>337.858</v>
      </c>
      <c r="K34" s="24">
        <v>17802</v>
      </c>
      <c r="L34" s="27">
        <v>57.295000000000002</v>
      </c>
      <c r="M34" s="24">
        <v>3019</v>
      </c>
      <c r="N34" s="27">
        <v>188.13399999999999</v>
      </c>
      <c r="O34" s="24">
        <v>9913</v>
      </c>
      <c r="P34" s="27">
        <v>25.994</v>
      </c>
      <c r="Q34" s="24">
        <v>1370</v>
      </c>
      <c r="R34" s="27">
        <v>12.74</v>
      </c>
      <c r="S34" s="24">
        <v>671</v>
      </c>
      <c r="T34" s="24">
        <f t="shared" si="1"/>
        <v>235122</v>
      </c>
      <c r="U34" s="9">
        <v>1.226</v>
      </c>
      <c r="V34" s="8">
        <v>1.05</v>
      </c>
      <c r="W34" s="8">
        <v>1.1930000000000001</v>
      </c>
      <c r="X34" s="8">
        <v>1</v>
      </c>
      <c r="Y34" s="8">
        <v>0.999</v>
      </c>
      <c r="Z34" s="9" t="s">
        <v>29</v>
      </c>
      <c r="AA34" s="24">
        <f t="shared" si="2"/>
        <v>432873</v>
      </c>
      <c r="AB34" s="24">
        <v>162251</v>
      </c>
      <c r="AC34" s="28">
        <f t="shared" si="0"/>
        <v>270622</v>
      </c>
    </row>
    <row r="35" spans="1:29" ht="15.75" x14ac:dyDescent="0.25">
      <c r="A35" s="23" t="s">
        <v>62</v>
      </c>
      <c r="B35" s="34">
        <v>35611</v>
      </c>
      <c r="C35" s="34">
        <v>10947</v>
      </c>
      <c r="D35" s="26">
        <v>691.62900000000002</v>
      </c>
      <c r="E35" s="35">
        <v>24630</v>
      </c>
      <c r="F35" s="26">
        <v>226.846</v>
      </c>
      <c r="G35" s="35">
        <v>8078</v>
      </c>
      <c r="H35" s="27">
        <v>9635.2630000000008</v>
      </c>
      <c r="I35" s="24">
        <v>105477</v>
      </c>
      <c r="J35" s="27">
        <v>337.858</v>
      </c>
      <c r="K35" s="24">
        <v>12031</v>
      </c>
      <c r="L35" s="27">
        <v>57.295000000000002</v>
      </c>
      <c r="M35" s="24">
        <v>2040</v>
      </c>
      <c r="N35" s="27">
        <v>188.13399999999999</v>
      </c>
      <c r="O35" s="24">
        <v>6700</v>
      </c>
      <c r="P35" s="27">
        <v>25.994</v>
      </c>
      <c r="Q35" s="24">
        <v>926</v>
      </c>
      <c r="R35" s="27">
        <v>12.74</v>
      </c>
      <c r="S35" s="24">
        <v>454</v>
      </c>
      <c r="T35" s="24">
        <f t="shared" si="1"/>
        <v>160336</v>
      </c>
      <c r="U35" s="9">
        <v>1.075</v>
      </c>
      <c r="V35" s="8">
        <v>1</v>
      </c>
      <c r="W35" s="8">
        <v>1.2190000000000001</v>
      </c>
      <c r="X35" s="8">
        <v>1</v>
      </c>
      <c r="Y35" s="8">
        <v>1.032</v>
      </c>
      <c r="Z35" s="9" t="s">
        <v>29</v>
      </c>
      <c r="AA35" s="24">
        <f t="shared" si="2"/>
        <v>260198</v>
      </c>
      <c r="AB35" s="24">
        <v>206672</v>
      </c>
      <c r="AC35" s="28">
        <f t="shared" si="0"/>
        <v>53526</v>
      </c>
    </row>
    <row r="36" spans="1:29" ht="15.75" x14ac:dyDescent="0.25">
      <c r="A36" s="23" t="s">
        <v>63</v>
      </c>
      <c r="B36" s="34">
        <v>24092</v>
      </c>
      <c r="C36" s="34">
        <v>7794</v>
      </c>
      <c r="D36" s="26">
        <v>691.62900000000002</v>
      </c>
      <c r="E36" s="35">
        <v>16663</v>
      </c>
      <c r="F36" s="26">
        <v>226.846</v>
      </c>
      <c r="G36" s="35">
        <v>5465</v>
      </c>
      <c r="H36" s="27">
        <v>9635.2630000000008</v>
      </c>
      <c r="I36" s="24">
        <v>75097</v>
      </c>
      <c r="J36" s="27">
        <v>337.858</v>
      </c>
      <c r="K36" s="24">
        <v>8140</v>
      </c>
      <c r="L36" s="27">
        <v>57.295000000000002</v>
      </c>
      <c r="M36" s="24">
        <v>1380</v>
      </c>
      <c r="N36" s="27">
        <v>188.13399999999999</v>
      </c>
      <c r="O36" s="24">
        <v>4533</v>
      </c>
      <c r="P36" s="27">
        <v>25.994</v>
      </c>
      <c r="Q36" s="24">
        <v>626</v>
      </c>
      <c r="R36" s="27">
        <v>12.74</v>
      </c>
      <c r="S36" s="24">
        <v>307</v>
      </c>
      <c r="T36" s="24">
        <f t="shared" si="1"/>
        <v>112211</v>
      </c>
      <c r="U36" s="9">
        <v>1.377</v>
      </c>
      <c r="V36" s="8">
        <v>1.1499999999999999</v>
      </c>
      <c r="W36" s="8">
        <v>1.3660000000000001</v>
      </c>
      <c r="X36" s="8">
        <v>1.05</v>
      </c>
      <c r="Y36" s="8">
        <v>1.0189999999999999</v>
      </c>
      <c r="Z36" s="9" t="s">
        <v>29</v>
      </c>
      <c r="AA36" s="24">
        <f t="shared" si="2"/>
        <v>311647</v>
      </c>
      <c r="AB36" s="24">
        <v>90798</v>
      </c>
      <c r="AC36" s="28">
        <f t="shared" si="0"/>
        <v>220849</v>
      </c>
    </row>
    <row r="37" spans="1:29" ht="15.75" x14ac:dyDescent="0.25">
      <c r="A37" s="23" t="s">
        <v>64</v>
      </c>
      <c r="B37" s="34">
        <v>32066</v>
      </c>
      <c r="C37" s="34">
        <v>9872</v>
      </c>
      <c r="D37" s="26">
        <v>691.62900000000002</v>
      </c>
      <c r="E37" s="35">
        <v>22178</v>
      </c>
      <c r="F37" s="26">
        <v>226.846</v>
      </c>
      <c r="G37" s="35">
        <v>7274</v>
      </c>
      <c r="H37" s="27">
        <v>9635.2630000000008</v>
      </c>
      <c r="I37" s="24">
        <v>95119</v>
      </c>
      <c r="J37" s="27">
        <v>337.858</v>
      </c>
      <c r="K37" s="24">
        <v>10834</v>
      </c>
      <c r="L37" s="27">
        <v>57.295000000000002</v>
      </c>
      <c r="M37" s="24">
        <v>1837</v>
      </c>
      <c r="N37" s="27">
        <v>188.13399999999999</v>
      </c>
      <c r="O37" s="24">
        <v>6033</v>
      </c>
      <c r="P37" s="27">
        <v>25.994</v>
      </c>
      <c r="Q37" s="24">
        <v>834</v>
      </c>
      <c r="R37" s="27">
        <v>12.74</v>
      </c>
      <c r="S37" s="24">
        <v>409</v>
      </c>
      <c r="T37" s="24">
        <f t="shared" si="1"/>
        <v>144518</v>
      </c>
      <c r="U37" s="9">
        <v>1.377</v>
      </c>
      <c r="V37" s="8">
        <v>1.05</v>
      </c>
      <c r="W37" s="8">
        <v>1.248</v>
      </c>
      <c r="X37" s="8">
        <v>1.03</v>
      </c>
      <c r="Y37" s="8">
        <v>1.087</v>
      </c>
      <c r="Z37" s="9" t="s">
        <v>29</v>
      </c>
      <c r="AA37" s="24">
        <f t="shared" si="2"/>
        <v>350355</v>
      </c>
      <c r="AB37" s="24">
        <v>126579</v>
      </c>
      <c r="AC37" s="28">
        <f t="shared" si="0"/>
        <v>223776</v>
      </c>
    </row>
    <row r="38" spans="1:29" ht="15.75" x14ac:dyDescent="0.25">
      <c r="A38" s="23" t="s">
        <v>65</v>
      </c>
      <c r="B38" s="34">
        <v>176314</v>
      </c>
      <c r="C38" s="34">
        <v>59253</v>
      </c>
      <c r="D38" s="26">
        <v>691.62900000000002</v>
      </c>
      <c r="E38" s="35">
        <v>121944</v>
      </c>
      <c r="F38" s="26">
        <v>226.846</v>
      </c>
      <c r="G38" s="35">
        <v>39996</v>
      </c>
      <c r="H38" s="27">
        <v>9635.2630000000008</v>
      </c>
      <c r="I38" s="24">
        <v>570918</v>
      </c>
      <c r="J38" s="27">
        <v>337.858</v>
      </c>
      <c r="K38" s="24">
        <v>59569</v>
      </c>
      <c r="L38" s="27">
        <v>57.295000000000002</v>
      </c>
      <c r="M38" s="24">
        <v>10102</v>
      </c>
      <c r="N38" s="27">
        <v>188.13399999999999</v>
      </c>
      <c r="O38" s="24">
        <v>33171</v>
      </c>
      <c r="P38" s="27">
        <v>25.994</v>
      </c>
      <c r="Q38" s="24">
        <v>4583</v>
      </c>
      <c r="R38" s="27">
        <v>12.74</v>
      </c>
      <c r="S38" s="24">
        <v>2246</v>
      </c>
      <c r="T38" s="24">
        <f t="shared" si="1"/>
        <v>842529</v>
      </c>
      <c r="U38" s="9">
        <v>1.075</v>
      </c>
      <c r="V38" s="8">
        <v>1</v>
      </c>
      <c r="W38" s="8">
        <v>1.2070000000000001</v>
      </c>
      <c r="X38" s="8">
        <v>0.7</v>
      </c>
      <c r="Y38" s="8">
        <v>0.96499999999999997</v>
      </c>
      <c r="Z38" s="9" t="s">
        <v>29</v>
      </c>
      <c r="AA38" s="24">
        <f t="shared" si="2"/>
        <v>886150</v>
      </c>
      <c r="AB38" s="24">
        <v>412599</v>
      </c>
      <c r="AC38" s="28">
        <f t="shared" si="0"/>
        <v>473551</v>
      </c>
    </row>
    <row r="39" spans="1:29" ht="15.75" x14ac:dyDescent="0.25">
      <c r="A39" s="23" t="s">
        <v>66</v>
      </c>
      <c r="B39" s="34">
        <v>20536</v>
      </c>
      <c r="C39" s="34">
        <v>5672</v>
      </c>
      <c r="D39" s="26">
        <v>691.62900000000002</v>
      </c>
      <c r="E39" s="35">
        <v>14203</v>
      </c>
      <c r="F39" s="26">
        <v>226.846</v>
      </c>
      <c r="G39" s="35">
        <v>4659</v>
      </c>
      <c r="H39" s="27">
        <v>9635.2630000000008</v>
      </c>
      <c r="I39" s="24">
        <v>54651</v>
      </c>
      <c r="J39" s="27">
        <v>337.858</v>
      </c>
      <c r="K39" s="24">
        <v>6938</v>
      </c>
      <c r="L39" s="27">
        <v>57.295000000000002</v>
      </c>
      <c r="M39" s="24">
        <v>1177</v>
      </c>
      <c r="N39" s="27">
        <v>188.13399999999999</v>
      </c>
      <c r="O39" s="24">
        <v>3864</v>
      </c>
      <c r="P39" s="27">
        <v>25.994</v>
      </c>
      <c r="Q39" s="24">
        <v>534</v>
      </c>
      <c r="R39" s="27">
        <v>12.74</v>
      </c>
      <c r="S39" s="24">
        <v>262</v>
      </c>
      <c r="T39" s="24">
        <f t="shared" si="1"/>
        <v>86288</v>
      </c>
      <c r="U39" s="9">
        <v>1.321</v>
      </c>
      <c r="V39" s="8">
        <v>1.05</v>
      </c>
      <c r="W39" s="8">
        <v>1.175</v>
      </c>
      <c r="X39" s="8">
        <v>1.07</v>
      </c>
      <c r="Y39" s="8">
        <v>0.99099999999999999</v>
      </c>
      <c r="Z39" s="9" t="s">
        <v>29</v>
      </c>
      <c r="AA39" s="24">
        <f t="shared" si="2"/>
        <v>178945</v>
      </c>
      <c r="AB39" s="24">
        <v>69085</v>
      </c>
      <c r="AC39" s="28">
        <f t="shared" si="0"/>
        <v>109860</v>
      </c>
    </row>
    <row r="40" spans="1:29" ht="15.75" x14ac:dyDescent="0.25">
      <c r="A40" s="23" t="s">
        <v>67</v>
      </c>
      <c r="B40" s="34">
        <v>31486</v>
      </c>
      <c r="C40" s="34">
        <v>8929</v>
      </c>
      <c r="D40" s="26">
        <v>691.62900000000002</v>
      </c>
      <c r="E40" s="35">
        <v>21777</v>
      </c>
      <c r="F40" s="26">
        <v>226.846</v>
      </c>
      <c r="G40" s="35">
        <v>7142</v>
      </c>
      <c r="H40" s="27">
        <v>9635.2630000000008</v>
      </c>
      <c r="I40" s="24">
        <v>86033</v>
      </c>
      <c r="J40" s="27">
        <v>337.858</v>
      </c>
      <c r="K40" s="24">
        <v>10638</v>
      </c>
      <c r="L40" s="27">
        <v>57.295000000000002</v>
      </c>
      <c r="M40" s="24">
        <v>1804</v>
      </c>
      <c r="N40" s="27">
        <v>188.13399999999999</v>
      </c>
      <c r="O40" s="24">
        <v>5924</v>
      </c>
      <c r="P40" s="27">
        <v>25.994</v>
      </c>
      <c r="Q40" s="24">
        <v>818</v>
      </c>
      <c r="R40" s="27">
        <v>12.74</v>
      </c>
      <c r="S40" s="24">
        <v>401</v>
      </c>
      <c r="T40" s="24">
        <f t="shared" si="1"/>
        <v>134537</v>
      </c>
      <c r="U40" s="9">
        <v>1.377</v>
      </c>
      <c r="V40" s="8">
        <v>1.1000000000000001</v>
      </c>
      <c r="W40" s="8">
        <v>1.262</v>
      </c>
      <c r="X40" s="8">
        <v>1.03</v>
      </c>
      <c r="Y40" s="8">
        <v>1.121</v>
      </c>
      <c r="Z40" s="9" t="s">
        <v>29</v>
      </c>
      <c r="AA40" s="24">
        <f t="shared" si="2"/>
        <v>356330</v>
      </c>
      <c r="AB40" s="24">
        <v>240560</v>
      </c>
      <c r="AC40" s="28">
        <f t="shared" si="0"/>
        <v>115770</v>
      </c>
    </row>
    <row r="41" spans="1:29" ht="15.75" x14ac:dyDescent="0.25">
      <c r="A41" s="23" t="s">
        <v>68</v>
      </c>
      <c r="B41" s="34">
        <v>27493</v>
      </c>
      <c r="C41" s="34">
        <v>8818</v>
      </c>
      <c r="D41" s="26">
        <v>691.62900000000002</v>
      </c>
      <c r="E41" s="35">
        <v>19015</v>
      </c>
      <c r="F41" s="26">
        <v>226.846</v>
      </c>
      <c r="G41" s="35">
        <v>6237</v>
      </c>
      <c r="H41" s="27">
        <v>9635.2630000000008</v>
      </c>
      <c r="I41" s="24">
        <v>84964</v>
      </c>
      <c r="J41" s="27">
        <v>337.858</v>
      </c>
      <c r="K41" s="24">
        <v>9289</v>
      </c>
      <c r="L41" s="27">
        <v>57.295000000000002</v>
      </c>
      <c r="M41" s="24">
        <v>1575</v>
      </c>
      <c r="N41" s="27">
        <v>188.13399999999999</v>
      </c>
      <c r="O41" s="24">
        <v>5172</v>
      </c>
      <c r="P41" s="27">
        <v>25.994</v>
      </c>
      <c r="Q41" s="24">
        <v>715</v>
      </c>
      <c r="R41" s="27">
        <v>12.74</v>
      </c>
      <c r="S41" s="24">
        <v>350</v>
      </c>
      <c r="T41" s="24">
        <f t="shared" si="1"/>
        <v>127317</v>
      </c>
      <c r="U41" s="9">
        <v>1.377</v>
      </c>
      <c r="V41" s="8">
        <v>1.1499999999999999</v>
      </c>
      <c r="W41" s="8">
        <v>1.302</v>
      </c>
      <c r="X41" s="8">
        <v>1.05</v>
      </c>
      <c r="Y41" s="8">
        <v>0.85899999999999999</v>
      </c>
      <c r="Z41" s="9" t="s">
        <v>36</v>
      </c>
      <c r="AA41" s="24">
        <f t="shared" si="2"/>
        <v>236762</v>
      </c>
      <c r="AB41" s="24">
        <v>81649</v>
      </c>
      <c r="AC41" s="28">
        <f t="shared" si="0"/>
        <v>155113</v>
      </c>
    </row>
    <row r="42" spans="1:29" ht="15.75" x14ac:dyDescent="0.25">
      <c r="A42" s="23" t="s">
        <v>69</v>
      </c>
      <c r="B42" s="34">
        <v>12763</v>
      </c>
      <c r="C42" s="34">
        <v>4725</v>
      </c>
      <c r="D42" s="26">
        <v>691.62900000000002</v>
      </c>
      <c r="E42" s="35">
        <v>8827</v>
      </c>
      <c r="F42" s="26">
        <v>226.846</v>
      </c>
      <c r="G42" s="35">
        <v>2895</v>
      </c>
      <c r="H42" s="27">
        <v>9635.2630000000008</v>
      </c>
      <c r="I42" s="24">
        <v>45527</v>
      </c>
      <c r="J42" s="27">
        <v>337.858</v>
      </c>
      <c r="K42" s="24">
        <v>4312</v>
      </c>
      <c r="L42" s="27">
        <v>57.295000000000002</v>
      </c>
      <c r="M42" s="24">
        <v>731</v>
      </c>
      <c r="N42" s="27">
        <v>188.13399999999999</v>
      </c>
      <c r="O42" s="24">
        <v>2401</v>
      </c>
      <c r="P42" s="27">
        <v>25.994</v>
      </c>
      <c r="Q42" s="24">
        <v>332</v>
      </c>
      <c r="R42" s="27">
        <v>12.74</v>
      </c>
      <c r="S42" s="24">
        <v>163</v>
      </c>
      <c r="T42" s="24">
        <f t="shared" si="1"/>
        <v>65188</v>
      </c>
      <c r="U42" s="26">
        <v>1.492</v>
      </c>
      <c r="V42" s="8">
        <v>1.1499999999999999</v>
      </c>
      <c r="W42" s="8">
        <v>1.369</v>
      </c>
      <c r="X42" s="8">
        <v>1.1299999999999999</v>
      </c>
      <c r="Y42" s="8">
        <v>0.95399999999999996</v>
      </c>
      <c r="Z42" s="9" t="s">
        <v>29</v>
      </c>
      <c r="AA42" s="24">
        <f t="shared" si="2"/>
        <v>198082</v>
      </c>
      <c r="AB42" s="24">
        <v>72270</v>
      </c>
      <c r="AC42" s="28">
        <f t="shared" si="0"/>
        <v>125812</v>
      </c>
    </row>
    <row r="43" spans="1:29" ht="15.75" x14ac:dyDescent="0.25">
      <c r="A43" s="23" t="s">
        <v>70</v>
      </c>
      <c r="B43" s="34">
        <v>14422</v>
      </c>
      <c r="C43" s="34">
        <v>4149</v>
      </c>
      <c r="D43" s="26">
        <v>691.62900000000002</v>
      </c>
      <c r="E43" s="35">
        <v>9975</v>
      </c>
      <c r="F43" s="26">
        <v>226.846</v>
      </c>
      <c r="G43" s="35">
        <v>3272</v>
      </c>
      <c r="H43" s="27">
        <v>9635.2630000000008</v>
      </c>
      <c r="I43" s="24">
        <v>39977</v>
      </c>
      <c r="J43" s="27">
        <v>337.858</v>
      </c>
      <c r="K43" s="24">
        <v>4873</v>
      </c>
      <c r="L43" s="27">
        <v>57.295000000000002</v>
      </c>
      <c r="M43" s="24">
        <v>826</v>
      </c>
      <c r="N43" s="27">
        <v>188.13399999999999</v>
      </c>
      <c r="O43" s="24">
        <v>2713</v>
      </c>
      <c r="P43" s="27">
        <v>25.994</v>
      </c>
      <c r="Q43" s="24">
        <v>375</v>
      </c>
      <c r="R43" s="27">
        <v>12.74</v>
      </c>
      <c r="S43" s="24">
        <v>184</v>
      </c>
      <c r="T43" s="24">
        <f t="shared" si="1"/>
        <v>62195</v>
      </c>
      <c r="U43" s="26">
        <v>1.492</v>
      </c>
      <c r="V43" s="8">
        <v>1.1499999999999999</v>
      </c>
      <c r="W43" s="8">
        <v>1.335</v>
      </c>
      <c r="X43" s="8">
        <v>1.1299999999999999</v>
      </c>
      <c r="Y43" s="8">
        <v>0.96199999999999997</v>
      </c>
      <c r="Z43" s="9" t="s">
        <v>29</v>
      </c>
      <c r="AA43" s="24">
        <f t="shared" si="2"/>
        <v>185840</v>
      </c>
      <c r="AB43" s="24">
        <v>53009</v>
      </c>
      <c r="AC43" s="28">
        <f t="shared" si="0"/>
        <v>132831</v>
      </c>
    </row>
    <row r="44" spans="1:29" ht="15.75" x14ac:dyDescent="0.25">
      <c r="A44" s="23" t="s">
        <v>71</v>
      </c>
      <c r="B44" s="34">
        <v>31222</v>
      </c>
      <c r="C44" s="34">
        <v>8210</v>
      </c>
      <c r="D44" s="26">
        <v>691.62900000000002</v>
      </c>
      <c r="E44" s="35">
        <v>21594</v>
      </c>
      <c r="F44" s="26">
        <v>226.846</v>
      </c>
      <c r="G44" s="35">
        <v>7083</v>
      </c>
      <c r="H44" s="27">
        <v>9635.2630000000008</v>
      </c>
      <c r="I44" s="24">
        <v>79106</v>
      </c>
      <c r="J44" s="27">
        <v>337.858</v>
      </c>
      <c r="K44" s="24">
        <v>10549</v>
      </c>
      <c r="L44" s="27">
        <v>57.295000000000002</v>
      </c>
      <c r="M44" s="24">
        <v>1789</v>
      </c>
      <c r="N44" s="27">
        <v>188.13399999999999</v>
      </c>
      <c r="O44" s="24">
        <v>5874</v>
      </c>
      <c r="P44" s="27">
        <v>25.994</v>
      </c>
      <c r="Q44" s="24">
        <v>812</v>
      </c>
      <c r="R44" s="27">
        <v>12.74</v>
      </c>
      <c r="S44" s="24">
        <v>398</v>
      </c>
      <c r="T44" s="24">
        <f t="shared" si="1"/>
        <v>127205</v>
      </c>
      <c r="U44" s="9">
        <v>1.377</v>
      </c>
      <c r="V44" s="8">
        <v>1.1499999999999999</v>
      </c>
      <c r="W44" s="8">
        <v>1.302</v>
      </c>
      <c r="X44" s="8">
        <v>1.03</v>
      </c>
      <c r="Y44" s="8">
        <v>0.90300000000000002</v>
      </c>
      <c r="Z44" s="9" t="s">
        <v>31</v>
      </c>
      <c r="AA44" s="24">
        <f t="shared" si="2"/>
        <v>268327</v>
      </c>
      <c r="AB44" s="24">
        <v>100950</v>
      </c>
      <c r="AC44" s="28">
        <f t="shared" si="0"/>
        <v>167377</v>
      </c>
    </row>
    <row r="45" spans="1:29" ht="15.75" x14ac:dyDescent="0.25">
      <c r="A45" s="23" t="s">
        <v>72</v>
      </c>
      <c r="B45" s="34">
        <v>8614</v>
      </c>
      <c r="C45" s="34">
        <v>3061</v>
      </c>
      <c r="D45" s="26">
        <v>691.62900000000002</v>
      </c>
      <c r="E45" s="35">
        <v>5958</v>
      </c>
      <c r="F45" s="26">
        <v>226.846</v>
      </c>
      <c r="G45" s="35">
        <v>1954</v>
      </c>
      <c r="H45" s="27">
        <v>9635.2630000000008</v>
      </c>
      <c r="I45" s="24">
        <v>29494</v>
      </c>
      <c r="J45" s="27">
        <v>337.858</v>
      </c>
      <c r="K45" s="24">
        <v>2910</v>
      </c>
      <c r="L45" s="27">
        <v>57.295000000000002</v>
      </c>
      <c r="M45" s="24">
        <v>494</v>
      </c>
      <c r="N45" s="27">
        <v>188.13399999999999</v>
      </c>
      <c r="O45" s="24">
        <v>1621</v>
      </c>
      <c r="P45" s="27">
        <v>25.994</v>
      </c>
      <c r="Q45" s="24">
        <v>224</v>
      </c>
      <c r="R45" s="27">
        <v>12.74</v>
      </c>
      <c r="S45" s="24">
        <v>110</v>
      </c>
      <c r="T45" s="24">
        <f t="shared" si="1"/>
        <v>42765</v>
      </c>
      <c r="U45" s="26">
        <v>1.492</v>
      </c>
      <c r="V45" s="8">
        <v>1.1499999999999999</v>
      </c>
      <c r="W45" s="8">
        <v>1.3420000000000001</v>
      </c>
      <c r="X45" s="8">
        <v>1.1499999999999999</v>
      </c>
      <c r="Y45" s="8">
        <v>1.069</v>
      </c>
      <c r="Z45" s="9" t="s">
        <v>29</v>
      </c>
      <c r="AA45" s="24">
        <f t="shared" si="2"/>
        <v>145266</v>
      </c>
      <c r="AB45" s="24">
        <v>2427</v>
      </c>
      <c r="AC45" s="28">
        <f t="shared" si="0"/>
        <v>142839</v>
      </c>
    </row>
    <row r="46" spans="1:29" ht="15.75" x14ac:dyDescent="0.25">
      <c r="A46" s="23" t="s">
        <v>73</v>
      </c>
      <c r="B46" s="34">
        <v>759490</v>
      </c>
      <c r="C46" s="34">
        <v>175367</v>
      </c>
      <c r="D46" s="26">
        <v>691.62900000000002</v>
      </c>
      <c r="E46" s="35">
        <v>525285</v>
      </c>
      <c r="F46" s="26">
        <v>1744.2380000000001</v>
      </c>
      <c r="G46" s="35">
        <v>1324731</v>
      </c>
      <c r="H46" s="27">
        <v>9635.2630000000008</v>
      </c>
      <c r="I46" s="24">
        <v>1689707</v>
      </c>
      <c r="J46" s="27">
        <v>337.858</v>
      </c>
      <c r="K46" s="24">
        <v>256600</v>
      </c>
      <c r="L46" s="27">
        <v>57.295000000000002</v>
      </c>
      <c r="M46" s="24">
        <v>43515</v>
      </c>
      <c r="N46" s="27">
        <v>188.13399999999999</v>
      </c>
      <c r="O46" s="24">
        <v>142886</v>
      </c>
      <c r="P46" s="27">
        <v>25.994</v>
      </c>
      <c r="Q46" s="24">
        <v>19742</v>
      </c>
      <c r="R46" s="27">
        <v>12.74</v>
      </c>
      <c r="S46" s="24">
        <v>9676</v>
      </c>
      <c r="T46" s="24">
        <f t="shared" si="1"/>
        <v>4012142</v>
      </c>
      <c r="U46" s="9">
        <v>1</v>
      </c>
      <c r="V46" s="8">
        <v>1</v>
      </c>
      <c r="W46" s="8">
        <v>1</v>
      </c>
      <c r="X46" s="8">
        <v>1</v>
      </c>
      <c r="Y46" s="8">
        <v>1.0780000000000001</v>
      </c>
      <c r="Z46" s="9" t="s">
        <v>29</v>
      </c>
      <c r="AA46" s="24">
        <f t="shared" si="2"/>
        <v>5190107</v>
      </c>
      <c r="AB46" s="24">
        <v>5739403</v>
      </c>
      <c r="AC46" s="28"/>
    </row>
    <row r="47" spans="1:29" ht="15.75" x14ac:dyDescent="0.25">
      <c r="A47" s="23" t="s">
        <v>74</v>
      </c>
      <c r="B47" s="34">
        <v>127084</v>
      </c>
      <c r="C47" s="34">
        <v>31903</v>
      </c>
      <c r="D47" s="26">
        <v>691.62900000000002</v>
      </c>
      <c r="E47" s="35">
        <v>87895</v>
      </c>
      <c r="F47" s="26">
        <v>1744.2380000000001</v>
      </c>
      <c r="G47" s="35">
        <v>221665</v>
      </c>
      <c r="H47" s="27">
        <v>9635.2630000000008</v>
      </c>
      <c r="I47" s="24">
        <v>307394</v>
      </c>
      <c r="J47" s="27">
        <v>337.858</v>
      </c>
      <c r="K47" s="24">
        <v>42936</v>
      </c>
      <c r="L47" s="27">
        <v>57.295000000000002</v>
      </c>
      <c r="M47" s="24">
        <v>7281</v>
      </c>
      <c r="N47" s="27">
        <v>188.13399999999999</v>
      </c>
      <c r="O47" s="24">
        <v>23909</v>
      </c>
      <c r="P47" s="27">
        <v>25.994</v>
      </c>
      <c r="Q47" s="24">
        <v>3303</v>
      </c>
      <c r="R47" s="27">
        <v>12.74</v>
      </c>
      <c r="S47" s="24">
        <v>1619</v>
      </c>
      <c r="T47" s="24">
        <f t="shared" si="1"/>
        <v>696002</v>
      </c>
      <c r="U47" s="9">
        <v>1</v>
      </c>
      <c r="V47" s="8">
        <v>1</v>
      </c>
      <c r="W47" s="8">
        <v>1</v>
      </c>
      <c r="X47" s="8">
        <v>1.1000000000000001</v>
      </c>
      <c r="Y47" s="8">
        <v>0.90600000000000003</v>
      </c>
      <c r="Z47" s="9" t="s">
        <v>31</v>
      </c>
      <c r="AA47" s="24">
        <f t="shared" si="2"/>
        <v>762999</v>
      </c>
      <c r="AB47" s="24">
        <v>665530</v>
      </c>
      <c r="AC47" s="28">
        <f t="shared" si="0"/>
        <v>97469</v>
      </c>
    </row>
    <row r="48" spans="1:29" ht="15.75" x14ac:dyDescent="0.25">
      <c r="A48" s="23" t="s">
        <v>75</v>
      </c>
      <c r="B48" s="34">
        <v>69554</v>
      </c>
      <c r="C48" s="34">
        <v>17973</v>
      </c>
      <c r="D48" s="26">
        <v>691.62900000000002</v>
      </c>
      <c r="E48" s="35">
        <v>48106</v>
      </c>
      <c r="F48" s="26">
        <v>1744.2380000000001</v>
      </c>
      <c r="G48" s="35">
        <v>121319</v>
      </c>
      <c r="H48" s="27">
        <v>9635.2630000000008</v>
      </c>
      <c r="I48" s="24">
        <v>173175</v>
      </c>
      <c r="J48" s="27">
        <v>337.858</v>
      </c>
      <c r="K48" s="24">
        <v>23499</v>
      </c>
      <c r="L48" s="27">
        <v>57.295000000000002</v>
      </c>
      <c r="M48" s="24">
        <v>3985</v>
      </c>
      <c r="N48" s="27">
        <v>188.13399999999999</v>
      </c>
      <c r="O48" s="24">
        <v>13085</v>
      </c>
      <c r="P48" s="27">
        <v>25.994</v>
      </c>
      <c r="Q48" s="24">
        <v>1808</v>
      </c>
      <c r="R48" s="27">
        <v>12.74</v>
      </c>
      <c r="S48" s="24">
        <v>886</v>
      </c>
      <c r="T48" s="24">
        <f t="shared" si="1"/>
        <v>385863</v>
      </c>
      <c r="U48" s="9">
        <v>1</v>
      </c>
      <c r="V48" s="8">
        <v>1</v>
      </c>
      <c r="W48" s="8">
        <v>1</v>
      </c>
      <c r="X48" s="8">
        <v>1.3</v>
      </c>
      <c r="Y48" s="8">
        <v>0.88900000000000001</v>
      </c>
      <c r="Z48" s="9" t="s">
        <v>31</v>
      </c>
      <c r="AA48" s="24">
        <f t="shared" si="2"/>
        <v>490536</v>
      </c>
      <c r="AB48" s="24">
        <v>370986</v>
      </c>
      <c r="AC48" s="28">
        <f t="shared" si="0"/>
        <v>119550</v>
      </c>
    </row>
    <row r="49" spans="1:29" ht="15.75" x14ac:dyDescent="0.25">
      <c r="A49" s="23" t="s">
        <v>76</v>
      </c>
      <c r="B49" s="34">
        <v>159252</v>
      </c>
      <c r="C49" s="34">
        <v>45290</v>
      </c>
      <c r="D49" s="26">
        <v>691.62900000000002</v>
      </c>
      <c r="E49" s="35">
        <v>110143</v>
      </c>
      <c r="F49" s="26">
        <v>1744.2380000000001</v>
      </c>
      <c r="G49" s="35">
        <v>277773</v>
      </c>
      <c r="H49" s="27">
        <v>9635.2630000000008</v>
      </c>
      <c r="I49" s="24">
        <v>436381</v>
      </c>
      <c r="J49" s="27">
        <v>337.858</v>
      </c>
      <c r="K49" s="24">
        <v>53805</v>
      </c>
      <c r="L49" s="27">
        <v>57.295000000000002</v>
      </c>
      <c r="M49" s="24">
        <v>9124</v>
      </c>
      <c r="N49" s="27">
        <v>188.13399999999999</v>
      </c>
      <c r="O49" s="24">
        <v>29961</v>
      </c>
      <c r="P49" s="27">
        <v>25.994</v>
      </c>
      <c r="Q49" s="24">
        <v>4140</v>
      </c>
      <c r="R49" s="27">
        <v>12.74</v>
      </c>
      <c r="S49" s="24">
        <v>2029</v>
      </c>
      <c r="T49" s="24">
        <f t="shared" si="1"/>
        <v>923356</v>
      </c>
      <c r="U49" s="9">
        <v>1</v>
      </c>
      <c r="V49" s="8">
        <v>1</v>
      </c>
      <c r="W49" s="8">
        <v>1</v>
      </c>
      <c r="X49" s="8">
        <v>1</v>
      </c>
      <c r="Y49" s="8">
        <v>0.83599999999999997</v>
      </c>
      <c r="Z49" s="9" t="s">
        <v>36</v>
      </c>
      <c r="AA49" s="24">
        <f t="shared" si="2"/>
        <v>771926</v>
      </c>
      <c r="AB49" s="24">
        <v>466225</v>
      </c>
      <c r="AC49" s="28">
        <f>AA49-AB49</f>
        <v>305701</v>
      </c>
    </row>
    <row r="50" spans="1:29" ht="15.75" x14ac:dyDescent="0.25">
      <c r="A50" s="23" t="s">
        <v>77</v>
      </c>
      <c r="B50" s="34">
        <v>129833</v>
      </c>
      <c r="C50" s="34">
        <v>33319</v>
      </c>
      <c r="D50" s="26">
        <v>691.62900000000002</v>
      </c>
      <c r="E50" s="35">
        <v>89796</v>
      </c>
      <c r="F50" s="26">
        <v>1744.2380000000001</v>
      </c>
      <c r="G50" s="35">
        <v>226460</v>
      </c>
      <c r="H50" s="27">
        <v>9635.2630000000008</v>
      </c>
      <c r="I50" s="24">
        <v>321037</v>
      </c>
      <c r="J50" s="27">
        <v>337.858</v>
      </c>
      <c r="K50" s="24">
        <v>43865</v>
      </c>
      <c r="L50" s="27">
        <v>57.295000000000002</v>
      </c>
      <c r="M50" s="24">
        <v>7439</v>
      </c>
      <c r="N50" s="27">
        <v>188.13399999999999</v>
      </c>
      <c r="O50" s="24">
        <v>24426</v>
      </c>
      <c r="P50" s="27">
        <v>25.994</v>
      </c>
      <c r="Q50" s="24">
        <v>3375</v>
      </c>
      <c r="R50" s="27">
        <v>12.74</v>
      </c>
      <c r="S50" s="24">
        <v>1654</v>
      </c>
      <c r="T50" s="24">
        <f t="shared" si="1"/>
        <v>718052</v>
      </c>
      <c r="U50" s="9">
        <v>1</v>
      </c>
      <c r="V50" s="8">
        <v>1</v>
      </c>
      <c r="W50" s="8">
        <v>1</v>
      </c>
      <c r="X50" s="8">
        <v>1.1000000000000001</v>
      </c>
      <c r="Y50" s="8">
        <v>1.018</v>
      </c>
      <c r="Z50" s="9" t="s">
        <v>29</v>
      </c>
      <c r="AA50" s="24">
        <f t="shared" si="2"/>
        <v>964890</v>
      </c>
      <c r="AB50" s="24">
        <v>1059769</v>
      </c>
      <c r="AC50" s="28"/>
    </row>
    <row r="51" spans="1:29" ht="15.75" x14ac:dyDescent="0.25">
      <c r="A51" s="23" t="s">
        <v>78</v>
      </c>
      <c r="B51" s="34">
        <v>53441</v>
      </c>
      <c r="C51" s="34">
        <v>14163</v>
      </c>
      <c r="D51" s="26">
        <v>691.62900000000002</v>
      </c>
      <c r="E51" s="35">
        <v>36961</v>
      </c>
      <c r="F51" s="26">
        <v>1744.2380000000001</v>
      </c>
      <c r="G51" s="35">
        <v>93214</v>
      </c>
      <c r="H51" s="27">
        <v>9635.2630000000008</v>
      </c>
      <c r="I51" s="24">
        <v>136464</v>
      </c>
      <c r="J51" s="27">
        <v>337.858</v>
      </c>
      <c r="K51" s="24">
        <v>18055</v>
      </c>
      <c r="L51" s="27">
        <v>57.295000000000002</v>
      </c>
      <c r="M51" s="24">
        <v>3062</v>
      </c>
      <c r="N51" s="27">
        <v>188.13399999999999</v>
      </c>
      <c r="O51" s="24">
        <v>10054</v>
      </c>
      <c r="P51" s="27">
        <v>25.994</v>
      </c>
      <c r="Q51" s="24">
        <v>1389</v>
      </c>
      <c r="R51" s="27">
        <v>12.74</v>
      </c>
      <c r="S51" s="24">
        <v>681</v>
      </c>
      <c r="T51" s="24">
        <f t="shared" si="1"/>
        <v>299880</v>
      </c>
      <c r="U51" s="9">
        <v>1</v>
      </c>
      <c r="V51" s="8">
        <v>1</v>
      </c>
      <c r="W51" s="8">
        <v>1</v>
      </c>
      <c r="X51" s="8">
        <v>1.3</v>
      </c>
      <c r="Y51" s="8">
        <v>0.98799999999999999</v>
      </c>
      <c r="Z51" s="9" t="s">
        <v>29</v>
      </c>
      <c r="AA51" s="24">
        <f t="shared" si="2"/>
        <v>462199</v>
      </c>
      <c r="AB51" s="24">
        <v>340210</v>
      </c>
      <c r="AC51" s="28">
        <f>AA51-AB51</f>
        <v>121989</v>
      </c>
    </row>
    <row r="52" spans="1:29" ht="15.75" x14ac:dyDescent="0.25">
      <c r="A52" s="23" t="s">
        <v>79</v>
      </c>
      <c r="B52" s="34">
        <v>50403</v>
      </c>
      <c r="C52" s="34">
        <v>14549</v>
      </c>
      <c r="D52" s="26">
        <v>691.62900000000002</v>
      </c>
      <c r="E52" s="35">
        <v>34860</v>
      </c>
      <c r="F52" s="26">
        <v>1744.2380000000001</v>
      </c>
      <c r="G52" s="35">
        <v>87915</v>
      </c>
      <c r="H52" s="27">
        <v>9635.2630000000008</v>
      </c>
      <c r="I52" s="24">
        <v>140183</v>
      </c>
      <c r="J52" s="27">
        <v>337.858</v>
      </c>
      <c r="K52" s="24">
        <v>17029</v>
      </c>
      <c r="L52" s="27">
        <v>57.295000000000002</v>
      </c>
      <c r="M52" s="24">
        <v>2888</v>
      </c>
      <c r="N52" s="27">
        <v>188.13399999999999</v>
      </c>
      <c r="O52" s="24">
        <v>9483</v>
      </c>
      <c r="P52" s="27">
        <v>25.994</v>
      </c>
      <c r="Q52" s="24">
        <v>1310</v>
      </c>
      <c r="R52" s="27">
        <v>12.74</v>
      </c>
      <c r="S52" s="24">
        <v>642</v>
      </c>
      <c r="T52" s="24">
        <f t="shared" si="1"/>
        <v>294310</v>
      </c>
      <c r="U52" s="9">
        <v>1</v>
      </c>
      <c r="V52" s="8">
        <v>1</v>
      </c>
      <c r="W52" s="8">
        <v>1</v>
      </c>
      <c r="X52" s="8">
        <v>1.3</v>
      </c>
      <c r="Y52" s="8">
        <v>0.96199999999999997</v>
      </c>
      <c r="Z52" s="9" t="s">
        <v>29</v>
      </c>
      <c r="AA52" s="24">
        <f t="shared" si="2"/>
        <v>441677</v>
      </c>
      <c r="AB52" s="24">
        <v>268675</v>
      </c>
      <c r="AC52" s="28">
        <f t="shared" si="0"/>
        <v>173002</v>
      </c>
    </row>
    <row r="53" spans="1:29" ht="15.75" x14ac:dyDescent="0.25">
      <c r="A53" s="23" t="s">
        <v>80</v>
      </c>
      <c r="B53" s="34">
        <v>58322</v>
      </c>
      <c r="C53" s="34">
        <v>15628</v>
      </c>
      <c r="D53" s="26">
        <v>691.62900000000002</v>
      </c>
      <c r="E53" s="35">
        <v>40337</v>
      </c>
      <c r="F53" s="26">
        <v>1744.2380000000001</v>
      </c>
      <c r="G53" s="35">
        <v>101727</v>
      </c>
      <c r="H53" s="27">
        <v>9635.2630000000008</v>
      </c>
      <c r="I53" s="24">
        <v>150580</v>
      </c>
      <c r="J53" s="27">
        <v>337.858</v>
      </c>
      <c r="K53" s="24">
        <v>19705</v>
      </c>
      <c r="L53" s="27">
        <v>57.295000000000002</v>
      </c>
      <c r="M53" s="24">
        <v>3342</v>
      </c>
      <c r="N53" s="27">
        <v>188.13399999999999</v>
      </c>
      <c r="O53" s="24">
        <v>10972</v>
      </c>
      <c r="P53" s="27">
        <v>25.994</v>
      </c>
      <c r="Q53" s="24">
        <v>1516</v>
      </c>
      <c r="R53" s="27">
        <v>12.74</v>
      </c>
      <c r="S53" s="24">
        <v>743</v>
      </c>
      <c r="T53" s="24">
        <f t="shared" si="1"/>
        <v>328922</v>
      </c>
      <c r="U53" s="9">
        <v>1</v>
      </c>
      <c r="V53" s="8">
        <v>1</v>
      </c>
      <c r="W53" s="8">
        <v>1</v>
      </c>
      <c r="X53" s="8">
        <v>1.3</v>
      </c>
      <c r="Y53" s="8">
        <v>0.96199999999999997</v>
      </c>
      <c r="Z53" s="9" t="s">
        <v>29</v>
      </c>
      <c r="AA53" s="24">
        <f t="shared" si="2"/>
        <v>493620</v>
      </c>
      <c r="AB53" s="24">
        <v>236075</v>
      </c>
      <c r="AC53" s="28">
        <f t="shared" si="0"/>
        <v>257545</v>
      </c>
    </row>
    <row r="54" spans="1:29" ht="15.75" x14ac:dyDescent="0.25">
      <c r="A54" s="23" t="s">
        <v>81</v>
      </c>
      <c r="B54" s="34">
        <v>10618</v>
      </c>
      <c r="C54" s="34">
        <v>2833</v>
      </c>
      <c r="D54" s="26">
        <v>691.62900000000002</v>
      </c>
      <c r="E54" s="35">
        <v>7344</v>
      </c>
      <c r="F54" s="26">
        <v>1744.2380000000001</v>
      </c>
      <c r="G54" s="35">
        <v>18520</v>
      </c>
      <c r="H54" s="27">
        <v>9635.2630000000008</v>
      </c>
      <c r="I54" s="24">
        <v>27297</v>
      </c>
      <c r="J54" s="27">
        <v>337.858</v>
      </c>
      <c r="K54" s="24">
        <v>3587</v>
      </c>
      <c r="L54" s="27">
        <v>57.295000000000002</v>
      </c>
      <c r="M54" s="24">
        <v>608</v>
      </c>
      <c r="N54" s="27">
        <v>188.13399999999999</v>
      </c>
      <c r="O54" s="24">
        <v>1998</v>
      </c>
      <c r="P54" s="27">
        <v>25.994</v>
      </c>
      <c r="Q54" s="24">
        <v>276</v>
      </c>
      <c r="R54" s="27">
        <v>12.74</v>
      </c>
      <c r="S54" s="24">
        <v>135</v>
      </c>
      <c r="T54" s="24">
        <f t="shared" si="1"/>
        <v>59765</v>
      </c>
      <c r="U54" s="26">
        <v>1.492</v>
      </c>
      <c r="V54" s="8">
        <v>1.1499999999999999</v>
      </c>
      <c r="W54" s="8">
        <v>1.2</v>
      </c>
      <c r="X54" s="8">
        <v>1.8</v>
      </c>
      <c r="Y54" s="8">
        <v>0.92600000000000005</v>
      </c>
      <c r="Z54" s="9" t="s">
        <v>29</v>
      </c>
      <c r="AA54" s="24">
        <f t="shared" si="2"/>
        <v>246127</v>
      </c>
      <c r="AB54" s="24">
        <v>48489</v>
      </c>
      <c r="AC54" s="28">
        <f>AA54-AB54-3</f>
        <v>197635</v>
      </c>
    </row>
    <row r="55" spans="1:29" ht="15.75" x14ac:dyDescent="0.25">
      <c r="A55" s="23" t="s">
        <v>82</v>
      </c>
      <c r="B55" s="34">
        <v>32330</v>
      </c>
      <c r="C55" s="34">
        <v>9438</v>
      </c>
      <c r="D55" s="26">
        <v>691.62900000000002</v>
      </c>
      <c r="E55" s="35">
        <v>22360</v>
      </c>
      <c r="F55" s="26">
        <v>1744.2380000000001</v>
      </c>
      <c r="G55" s="35">
        <v>56391</v>
      </c>
      <c r="H55" s="27">
        <v>9635.2630000000008</v>
      </c>
      <c r="I55" s="24">
        <v>90938</v>
      </c>
      <c r="J55" s="27">
        <v>337.858</v>
      </c>
      <c r="K55" s="24">
        <v>10923</v>
      </c>
      <c r="L55" s="27">
        <v>57.295000000000002</v>
      </c>
      <c r="M55" s="24">
        <v>1852</v>
      </c>
      <c r="N55" s="27">
        <v>188.13399999999999</v>
      </c>
      <c r="O55" s="24">
        <v>6082</v>
      </c>
      <c r="P55" s="27">
        <v>25.994</v>
      </c>
      <c r="Q55" s="24">
        <v>840</v>
      </c>
      <c r="R55" s="27">
        <v>12.74</v>
      </c>
      <c r="S55" s="24">
        <v>412</v>
      </c>
      <c r="T55" s="24">
        <f t="shared" si="1"/>
        <v>189798</v>
      </c>
      <c r="U55" s="9">
        <v>1</v>
      </c>
      <c r="V55" s="8">
        <v>1</v>
      </c>
      <c r="W55" s="8">
        <v>1</v>
      </c>
      <c r="X55" s="8">
        <v>1.4</v>
      </c>
      <c r="Y55" s="8">
        <v>1.0129999999999999</v>
      </c>
      <c r="Z55" s="9" t="s">
        <v>29</v>
      </c>
      <c r="AA55" s="24">
        <f t="shared" si="2"/>
        <v>323006</v>
      </c>
      <c r="AB55" s="24">
        <v>118703</v>
      </c>
      <c r="AC55" s="28">
        <f>AA55-AB55</f>
        <v>204303</v>
      </c>
    </row>
    <row r="56" spans="1:29" ht="15.75" x14ac:dyDescent="0.25">
      <c r="A56" s="10" t="s">
        <v>83</v>
      </c>
      <c r="B56" s="14">
        <f>SUM(B4:B55)</f>
        <v>3232224</v>
      </c>
      <c r="C56" s="14">
        <f>SUM(C4:C55)</f>
        <v>892644</v>
      </c>
      <c r="D56" s="12">
        <f>'[1]Норм сокр.'!$B$5</f>
        <v>635.88</v>
      </c>
      <c r="E56" s="14">
        <f>SUM(E4:E55)</f>
        <v>2235501</v>
      </c>
      <c r="F56" s="11"/>
      <c r="G56" s="14">
        <f>SUM(G4:G55)</f>
        <v>2933933</v>
      </c>
      <c r="H56" s="13">
        <f>'[1]Норм сокр.'!$B$8</f>
        <v>8858.6090000000004</v>
      </c>
      <c r="I56" s="14">
        <f>SUM(I4:I55)</f>
        <v>8600859</v>
      </c>
      <c r="J56" s="13">
        <f>'[1]Норм сокр.'!$B$9</f>
        <v>310.625</v>
      </c>
      <c r="K56" s="14">
        <f>SUM(K4:K55)</f>
        <v>1092035</v>
      </c>
      <c r="L56" s="13">
        <f>'[1]Норм сокр.'!$B$10</f>
        <v>52.676000000000002</v>
      </c>
      <c r="M56" s="14">
        <f>SUM(M4:M55)</f>
        <v>185189</v>
      </c>
      <c r="N56" s="13">
        <f>'[1]Норм сокр.'!$B$11</f>
        <v>172.96899999999999</v>
      </c>
      <c r="O56" s="14">
        <f>SUM(O4:O55)</f>
        <v>608091</v>
      </c>
      <c r="P56" s="13">
        <f>'[1]Норм сокр.'!$B$12</f>
        <v>23.899000000000001</v>
      </c>
      <c r="Q56" s="14">
        <f>SUM(Q4:Q55)</f>
        <v>84019</v>
      </c>
      <c r="R56" s="13">
        <f>'[1]Норм сокр.'!$B$13</f>
        <v>11.712999999999999</v>
      </c>
      <c r="S56" s="14">
        <f>SUM(S4:S55)</f>
        <v>41179</v>
      </c>
      <c r="T56" s="14">
        <f>SUM(T4:T55)</f>
        <v>15780806</v>
      </c>
      <c r="U56" s="13"/>
      <c r="V56" s="13"/>
      <c r="W56" s="13"/>
      <c r="X56" s="13"/>
      <c r="Y56" s="13"/>
      <c r="Z56" s="13"/>
      <c r="AA56" s="14">
        <f>SUM(AA4:AA55)</f>
        <v>23656531</v>
      </c>
      <c r="AB56" s="14">
        <f>SUM(AB4:AB55)</f>
        <v>15606990</v>
      </c>
      <c r="AC56" s="14">
        <f>SUM(AC4:AC55)</f>
        <v>8693713</v>
      </c>
    </row>
    <row r="57" spans="1:29" ht="15.75" x14ac:dyDescent="0.25">
      <c r="E57" s="15"/>
      <c r="F57" s="15"/>
      <c r="G57" s="15"/>
      <c r="K57" s="15"/>
      <c r="M57" s="15"/>
      <c r="O57" s="15"/>
      <c r="Q57" s="15"/>
      <c r="S57" s="15"/>
      <c r="AB57" s="29"/>
      <c r="AC57" s="29"/>
    </row>
    <row r="58" spans="1:29" ht="15.75" x14ac:dyDescent="0.25">
      <c r="AB58" s="29"/>
      <c r="AC58" s="30"/>
    </row>
    <row r="59" spans="1:29" ht="15.75" x14ac:dyDescent="0.25">
      <c r="AA59" s="16"/>
      <c r="AB59" s="31"/>
      <c r="AC59" s="30"/>
    </row>
    <row r="60" spans="1:29" x14ac:dyDescent="0.25">
      <c r="AB60" s="31"/>
      <c r="AC60" s="32"/>
    </row>
    <row r="61" spans="1:29" x14ac:dyDescent="0.25">
      <c r="AA61" s="16"/>
      <c r="AB61" s="31"/>
      <c r="AC61" s="32"/>
    </row>
    <row r="62" spans="1:29" x14ac:dyDescent="0.25">
      <c r="AC62" s="17"/>
    </row>
    <row r="63" spans="1:29" x14ac:dyDescent="0.25">
      <c r="AC63" s="17"/>
    </row>
    <row r="64" spans="1:29" x14ac:dyDescent="0.25">
      <c r="AB64" s="16"/>
      <c r="AC64" s="17"/>
    </row>
    <row r="65" spans="29:29" x14ac:dyDescent="0.25">
      <c r="AC65" s="17"/>
    </row>
    <row r="66" spans="29:29" x14ac:dyDescent="0.25">
      <c r="AC66" s="17"/>
    </row>
    <row r="67" spans="29:29" x14ac:dyDescent="0.25">
      <c r="AC67" s="17"/>
    </row>
    <row r="71" spans="29:29" x14ac:dyDescent="0.25">
      <c r="AC71" s="17"/>
    </row>
  </sheetData>
  <mergeCells count="1">
    <mergeCell ref="H1:T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1071-2EFF-4F14-88B8-10E51A7A8C9D}">
  <dimension ref="A1:F60"/>
  <sheetViews>
    <sheetView workbookViewId="0">
      <selection activeCell="L8" sqref="L8"/>
    </sheetView>
  </sheetViews>
  <sheetFormatPr defaultRowHeight="15" x14ac:dyDescent="0.25"/>
  <cols>
    <col min="1" max="1" width="23.5703125" customWidth="1"/>
    <col min="2" max="3" width="17" customWidth="1"/>
    <col min="4" max="5" width="13.7109375" customWidth="1"/>
    <col min="6" max="6" width="17.85546875" customWidth="1"/>
  </cols>
  <sheetData>
    <row r="1" spans="1:6" x14ac:dyDescent="0.25">
      <c r="A1" s="1"/>
    </row>
    <row r="2" spans="1:6" ht="173.25" x14ac:dyDescent="0.25">
      <c r="A2" s="20" t="s">
        <v>0</v>
      </c>
      <c r="B2" s="3" t="s">
        <v>88</v>
      </c>
      <c r="C2" s="3" t="s">
        <v>89</v>
      </c>
      <c r="D2" s="3" t="s">
        <v>84</v>
      </c>
      <c r="E2" s="3" t="s">
        <v>85</v>
      </c>
      <c r="F2" s="3" t="s">
        <v>90</v>
      </c>
    </row>
    <row r="3" spans="1:6" ht="15.75" x14ac:dyDescent="0.25">
      <c r="A3" s="4">
        <v>1</v>
      </c>
      <c r="B3" s="3">
        <v>2</v>
      </c>
      <c r="C3" s="3">
        <v>3</v>
      </c>
      <c r="D3" s="3">
        <v>4</v>
      </c>
      <c r="E3" s="21">
        <v>5</v>
      </c>
      <c r="F3" s="22">
        <v>6</v>
      </c>
    </row>
    <row r="4" spans="1:6" ht="15.75" x14ac:dyDescent="0.25">
      <c r="A4" s="23" t="s">
        <v>28</v>
      </c>
      <c r="B4" s="24">
        <v>90260</v>
      </c>
      <c r="C4" s="24">
        <f>Расчет!AC4</f>
        <v>98109</v>
      </c>
      <c r="D4" s="24">
        <f>C4-B4</f>
        <v>7849</v>
      </c>
      <c r="E4" s="25"/>
      <c r="F4" s="25">
        <f>C4-E4</f>
        <v>98109</v>
      </c>
    </row>
    <row r="5" spans="1:6" ht="15.75" x14ac:dyDescent="0.25">
      <c r="A5" s="23" t="s">
        <v>30</v>
      </c>
      <c r="B5" s="24">
        <v>223593</v>
      </c>
      <c r="C5" s="24">
        <f>Расчет!AC5</f>
        <v>263524</v>
      </c>
      <c r="D5" s="24">
        <f t="shared" ref="D5:D55" si="0">C5-B5</f>
        <v>39931</v>
      </c>
      <c r="E5" s="25"/>
      <c r="F5" s="25">
        <f t="shared" ref="F5:F55" si="1">C5-E5</f>
        <v>263524</v>
      </c>
    </row>
    <row r="6" spans="1:6" ht="15.75" x14ac:dyDescent="0.25">
      <c r="A6" s="23" t="s">
        <v>32</v>
      </c>
      <c r="B6" s="24">
        <v>158493</v>
      </c>
      <c r="C6" s="24">
        <f>Расчет!AC6</f>
        <v>175006</v>
      </c>
      <c r="D6" s="24">
        <f t="shared" si="0"/>
        <v>16513</v>
      </c>
      <c r="E6" s="25"/>
      <c r="F6" s="25">
        <f t="shared" si="1"/>
        <v>175006</v>
      </c>
    </row>
    <row r="7" spans="1:6" ht="15.75" x14ac:dyDescent="0.25">
      <c r="A7" s="23" t="s">
        <v>33</v>
      </c>
      <c r="B7" s="24">
        <v>101507</v>
      </c>
      <c r="C7" s="24">
        <f>Расчет!AC7</f>
        <v>1539</v>
      </c>
      <c r="D7" s="24">
        <f t="shared" si="0"/>
        <v>-99968</v>
      </c>
      <c r="E7" s="25">
        <f>D7</f>
        <v>-99968</v>
      </c>
      <c r="F7" s="25">
        <f t="shared" si="1"/>
        <v>101507</v>
      </c>
    </row>
    <row r="8" spans="1:6" ht="15.75" x14ac:dyDescent="0.25">
      <c r="A8" s="23" t="s">
        <v>34</v>
      </c>
      <c r="B8" s="24">
        <v>182017</v>
      </c>
      <c r="C8" s="24">
        <f>Расчет!AC8</f>
        <v>163260</v>
      </c>
      <c r="D8" s="24">
        <f t="shared" si="0"/>
        <v>-18757</v>
      </c>
      <c r="E8" s="25">
        <f>D8</f>
        <v>-18757</v>
      </c>
      <c r="F8" s="25">
        <f t="shared" si="1"/>
        <v>182017</v>
      </c>
    </row>
    <row r="9" spans="1:6" ht="15.75" x14ac:dyDescent="0.25">
      <c r="A9" s="23" t="s">
        <v>35</v>
      </c>
      <c r="B9" s="24">
        <v>258700</v>
      </c>
      <c r="C9" s="24">
        <f>Расчет!AC9</f>
        <v>272471</v>
      </c>
      <c r="D9" s="24">
        <f t="shared" si="0"/>
        <v>13771</v>
      </c>
      <c r="E9" s="25"/>
      <c r="F9" s="25">
        <f t="shared" si="1"/>
        <v>272471</v>
      </c>
    </row>
    <row r="10" spans="1:6" ht="15.75" x14ac:dyDescent="0.25">
      <c r="A10" s="23" t="s">
        <v>37</v>
      </c>
      <c r="B10" s="24">
        <v>291052</v>
      </c>
      <c r="C10" s="24">
        <f>Расчет!AC10</f>
        <v>300246</v>
      </c>
      <c r="D10" s="24">
        <f t="shared" si="0"/>
        <v>9194</v>
      </c>
      <c r="E10" s="25"/>
      <c r="F10" s="25">
        <f t="shared" si="1"/>
        <v>300246</v>
      </c>
    </row>
    <row r="11" spans="1:6" ht="15.75" x14ac:dyDescent="0.25">
      <c r="A11" s="23" t="s">
        <v>38</v>
      </c>
      <c r="B11" s="24">
        <v>103170</v>
      </c>
      <c r="C11" s="24">
        <f>Расчет!AC11</f>
        <v>113626</v>
      </c>
      <c r="D11" s="24">
        <f t="shared" si="0"/>
        <v>10456</v>
      </c>
      <c r="E11" s="25"/>
      <c r="F11" s="25">
        <f t="shared" si="1"/>
        <v>113626</v>
      </c>
    </row>
    <row r="12" spans="1:6" ht="15.75" x14ac:dyDescent="0.25">
      <c r="A12" s="23" t="s">
        <v>39</v>
      </c>
      <c r="B12" s="24">
        <v>128448</v>
      </c>
      <c r="C12" s="24">
        <f>Расчет!AC12</f>
        <v>135255</v>
      </c>
      <c r="D12" s="24">
        <f t="shared" si="0"/>
        <v>6807</v>
      </c>
      <c r="E12" s="25"/>
      <c r="F12" s="25">
        <f t="shared" si="1"/>
        <v>135255</v>
      </c>
    </row>
    <row r="13" spans="1:6" ht="15.75" x14ac:dyDescent="0.25">
      <c r="A13" s="23" t="s">
        <v>40</v>
      </c>
      <c r="B13" s="24">
        <v>141587</v>
      </c>
      <c r="C13" s="24">
        <f>Расчет!AC13</f>
        <v>162319</v>
      </c>
      <c r="D13" s="24">
        <f t="shared" si="0"/>
        <v>20732</v>
      </c>
      <c r="E13" s="25"/>
      <c r="F13" s="25">
        <f t="shared" si="1"/>
        <v>162319</v>
      </c>
    </row>
    <row r="14" spans="1:6" ht="15.75" x14ac:dyDescent="0.25">
      <c r="A14" s="23" t="s">
        <v>41</v>
      </c>
      <c r="B14" s="24">
        <v>130962</v>
      </c>
      <c r="C14" s="24">
        <f>Расчет!AC14</f>
        <v>152971</v>
      </c>
      <c r="D14" s="24">
        <f t="shared" si="0"/>
        <v>22009</v>
      </c>
      <c r="E14" s="25"/>
      <c r="F14" s="25">
        <f t="shared" si="1"/>
        <v>152971</v>
      </c>
    </row>
    <row r="15" spans="1:6" ht="15.75" x14ac:dyDescent="0.25">
      <c r="A15" s="23" t="s">
        <v>42</v>
      </c>
      <c r="B15" s="24">
        <v>214413</v>
      </c>
      <c r="C15" s="24">
        <f>Расчет!AC15</f>
        <v>236907</v>
      </c>
      <c r="D15" s="24">
        <f t="shared" si="0"/>
        <v>22494</v>
      </c>
      <c r="E15" s="25"/>
      <c r="F15" s="25">
        <f t="shared" si="1"/>
        <v>236907</v>
      </c>
    </row>
    <row r="16" spans="1:6" ht="15.75" x14ac:dyDescent="0.25">
      <c r="A16" s="23" t="s">
        <v>43</v>
      </c>
      <c r="B16" s="24">
        <v>127707</v>
      </c>
      <c r="C16" s="24">
        <f>Расчет!AC16</f>
        <v>145105</v>
      </c>
      <c r="D16" s="24">
        <f t="shared" si="0"/>
        <v>17398</v>
      </c>
      <c r="E16" s="25"/>
      <c r="F16" s="25">
        <f t="shared" si="1"/>
        <v>145105</v>
      </c>
    </row>
    <row r="17" spans="1:6" ht="15.75" x14ac:dyDescent="0.25">
      <c r="A17" s="23" t="s">
        <v>44</v>
      </c>
      <c r="B17" s="24">
        <v>217539</v>
      </c>
      <c r="C17" s="24">
        <f>Расчет!AC17</f>
        <v>245179</v>
      </c>
      <c r="D17" s="24">
        <f t="shared" si="0"/>
        <v>27640</v>
      </c>
      <c r="E17" s="25"/>
      <c r="F17" s="25">
        <f t="shared" si="1"/>
        <v>245179</v>
      </c>
    </row>
    <row r="18" spans="1:6" ht="15.75" x14ac:dyDescent="0.25">
      <c r="A18" s="23" t="s">
        <v>45</v>
      </c>
      <c r="B18" s="24">
        <v>152497</v>
      </c>
      <c r="C18" s="24">
        <f>Расчет!AC18</f>
        <v>163708</v>
      </c>
      <c r="D18" s="24">
        <f t="shared" si="0"/>
        <v>11211</v>
      </c>
      <c r="E18" s="25"/>
      <c r="F18" s="25">
        <f t="shared" si="1"/>
        <v>163708</v>
      </c>
    </row>
    <row r="19" spans="1:6" ht="15.75" x14ac:dyDescent="0.25">
      <c r="A19" s="23" t="s">
        <v>46</v>
      </c>
      <c r="B19" s="24">
        <v>231450</v>
      </c>
      <c r="C19" s="24">
        <f>Расчет!AC19</f>
        <v>265397</v>
      </c>
      <c r="D19" s="24">
        <f t="shared" si="0"/>
        <v>33947</v>
      </c>
      <c r="E19" s="25"/>
      <c r="F19" s="25">
        <f t="shared" si="1"/>
        <v>265397</v>
      </c>
    </row>
    <row r="20" spans="1:6" ht="15.75" x14ac:dyDescent="0.25">
      <c r="A20" s="23" t="s">
        <v>47</v>
      </c>
      <c r="B20" s="24">
        <v>204560</v>
      </c>
      <c r="C20" s="24">
        <f>Расчет!AC20</f>
        <v>226147</v>
      </c>
      <c r="D20" s="24">
        <f t="shared" si="0"/>
        <v>21587</v>
      </c>
      <c r="E20" s="25"/>
      <c r="F20" s="25">
        <f t="shared" si="1"/>
        <v>226147</v>
      </c>
    </row>
    <row r="21" spans="1:6" ht="15.75" x14ac:dyDescent="0.25">
      <c r="A21" s="23" t="s">
        <v>48</v>
      </c>
      <c r="B21" s="24">
        <v>157955</v>
      </c>
      <c r="C21" s="24">
        <f>Расчет!AC21</f>
        <v>174090</v>
      </c>
      <c r="D21" s="24">
        <f t="shared" si="0"/>
        <v>16135</v>
      </c>
      <c r="E21" s="25"/>
      <c r="F21" s="25">
        <f t="shared" si="1"/>
        <v>174090</v>
      </c>
    </row>
    <row r="22" spans="1:6" ht="15.75" x14ac:dyDescent="0.25">
      <c r="A22" s="23" t="s">
        <v>49</v>
      </c>
      <c r="B22" s="24">
        <v>156943</v>
      </c>
      <c r="C22" s="24">
        <f>Расчет!AC22</f>
        <v>167570</v>
      </c>
      <c r="D22" s="24">
        <f t="shared" si="0"/>
        <v>10627</v>
      </c>
      <c r="E22" s="25"/>
      <c r="F22" s="25">
        <f t="shared" si="1"/>
        <v>167570</v>
      </c>
    </row>
    <row r="23" spans="1:6" ht="15.75" x14ac:dyDescent="0.25">
      <c r="A23" s="23" t="s">
        <v>50</v>
      </c>
      <c r="B23" s="24">
        <v>56193</v>
      </c>
      <c r="C23" s="24">
        <f>Расчет!AC23</f>
        <v>46423</v>
      </c>
      <c r="D23" s="24">
        <f t="shared" si="0"/>
        <v>-9770</v>
      </c>
      <c r="E23" s="25">
        <f>D23</f>
        <v>-9770</v>
      </c>
      <c r="F23" s="25">
        <f t="shared" si="1"/>
        <v>56193</v>
      </c>
    </row>
    <row r="24" spans="1:6" ht="15.75" x14ac:dyDescent="0.25">
      <c r="A24" s="23" t="s">
        <v>51</v>
      </c>
      <c r="B24" s="24">
        <v>92737</v>
      </c>
      <c r="C24" s="24">
        <f>Расчет!AC24</f>
        <v>96692</v>
      </c>
      <c r="D24" s="24">
        <f t="shared" si="0"/>
        <v>3955</v>
      </c>
      <c r="E24" s="25"/>
      <c r="F24" s="25">
        <f t="shared" si="1"/>
        <v>96692</v>
      </c>
    </row>
    <row r="25" spans="1:6" ht="15.75" x14ac:dyDescent="0.25">
      <c r="A25" s="23" t="s">
        <v>52</v>
      </c>
      <c r="B25" s="24">
        <v>114825</v>
      </c>
      <c r="C25" s="24">
        <f>Расчет!AC25</f>
        <v>117393</v>
      </c>
      <c r="D25" s="24">
        <f t="shared" si="0"/>
        <v>2568</v>
      </c>
      <c r="E25" s="25"/>
      <c r="F25" s="25">
        <f t="shared" si="1"/>
        <v>117393</v>
      </c>
    </row>
    <row r="26" spans="1:6" ht="15.75" x14ac:dyDescent="0.25">
      <c r="A26" s="23" t="s">
        <v>53</v>
      </c>
      <c r="B26" s="24">
        <v>79716</v>
      </c>
      <c r="C26" s="24">
        <f>Расчет!AC26</f>
        <v>82740</v>
      </c>
      <c r="D26" s="24">
        <f t="shared" si="0"/>
        <v>3024</v>
      </c>
      <c r="E26" s="25"/>
      <c r="F26" s="25">
        <f t="shared" si="1"/>
        <v>82740</v>
      </c>
    </row>
    <row r="27" spans="1:6" ht="15.75" x14ac:dyDescent="0.25">
      <c r="A27" s="23" t="s">
        <v>54</v>
      </c>
      <c r="B27" s="24">
        <v>251151</v>
      </c>
      <c r="C27" s="24">
        <f>Расчет!AC27</f>
        <v>295014</v>
      </c>
      <c r="D27" s="24">
        <f t="shared" si="0"/>
        <v>43863</v>
      </c>
      <c r="E27" s="25"/>
      <c r="F27" s="25">
        <f t="shared" si="1"/>
        <v>295014</v>
      </c>
    </row>
    <row r="28" spans="1:6" ht="15.75" x14ac:dyDescent="0.25">
      <c r="A28" s="23" t="s">
        <v>55</v>
      </c>
      <c r="B28" s="24">
        <v>220695</v>
      </c>
      <c r="C28" s="24">
        <f>Расчет!AC28</f>
        <v>192955</v>
      </c>
      <c r="D28" s="24">
        <f t="shared" si="0"/>
        <v>-27740</v>
      </c>
      <c r="E28" s="25">
        <f>D28</f>
        <v>-27740</v>
      </c>
      <c r="F28" s="25">
        <f t="shared" si="1"/>
        <v>220695</v>
      </c>
    </row>
    <row r="29" spans="1:6" ht="15.75" x14ac:dyDescent="0.25">
      <c r="A29" s="23" t="s">
        <v>56</v>
      </c>
      <c r="B29" s="24">
        <v>146735</v>
      </c>
      <c r="C29" s="24">
        <f>Расчет!AC29</f>
        <v>160632</v>
      </c>
      <c r="D29" s="24">
        <f t="shared" si="0"/>
        <v>13897</v>
      </c>
      <c r="E29" s="25"/>
      <c r="F29" s="25">
        <f t="shared" si="1"/>
        <v>160632</v>
      </c>
    </row>
    <row r="30" spans="1:6" ht="15.75" x14ac:dyDescent="0.25">
      <c r="A30" s="23" t="s">
        <v>57</v>
      </c>
      <c r="B30" s="24">
        <v>78483</v>
      </c>
      <c r="C30" s="24">
        <f>Расчет!AC30</f>
        <v>68983</v>
      </c>
      <c r="D30" s="24">
        <f t="shared" si="0"/>
        <v>-9500</v>
      </c>
      <c r="E30" s="25">
        <f>D30</f>
        <v>-9500</v>
      </c>
      <c r="F30" s="25">
        <f t="shared" si="1"/>
        <v>78483</v>
      </c>
    </row>
    <row r="31" spans="1:6" ht="15.75" x14ac:dyDescent="0.25">
      <c r="A31" s="23" t="s">
        <v>58</v>
      </c>
      <c r="B31" s="24">
        <v>183074</v>
      </c>
      <c r="C31" s="24">
        <f>Расчет!AC31</f>
        <v>177216</v>
      </c>
      <c r="D31" s="24">
        <f t="shared" si="0"/>
        <v>-5858</v>
      </c>
      <c r="E31" s="25">
        <f>D31</f>
        <v>-5858</v>
      </c>
      <c r="F31" s="25">
        <f t="shared" si="1"/>
        <v>183074</v>
      </c>
    </row>
    <row r="32" spans="1:6" ht="15.75" x14ac:dyDescent="0.25">
      <c r="A32" s="23" t="s">
        <v>59</v>
      </c>
      <c r="B32" s="24">
        <v>180604</v>
      </c>
      <c r="C32" s="24">
        <f>Расчет!AC32</f>
        <v>192767</v>
      </c>
      <c r="D32" s="24">
        <f t="shared" si="0"/>
        <v>12163</v>
      </c>
      <c r="E32" s="25"/>
      <c r="F32" s="25">
        <f t="shared" si="1"/>
        <v>192767</v>
      </c>
    </row>
    <row r="33" spans="1:6" ht="15.75" x14ac:dyDescent="0.25">
      <c r="A33" s="23" t="s">
        <v>60</v>
      </c>
      <c r="B33" s="24">
        <v>131867</v>
      </c>
      <c r="C33" s="24">
        <f>Расчет!AC33</f>
        <v>131349</v>
      </c>
      <c r="D33" s="24">
        <f t="shared" si="0"/>
        <v>-518</v>
      </c>
      <c r="E33" s="25">
        <f>D33</f>
        <v>-518</v>
      </c>
      <c r="F33" s="25">
        <f t="shared" si="1"/>
        <v>131867</v>
      </c>
    </row>
    <row r="34" spans="1:6" ht="15.75" x14ac:dyDescent="0.25">
      <c r="A34" s="23" t="s">
        <v>61</v>
      </c>
      <c r="B34" s="24">
        <v>239710</v>
      </c>
      <c r="C34" s="24">
        <f>Расчет!AC34</f>
        <v>270622</v>
      </c>
      <c r="D34" s="24">
        <f t="shared" si="0"/>
        <v>30912</v>
      </c>
      <c r="E34" s="25"/>
      <c r="F34" s="25">
        <f t="shared" si="1"/>
        <v>270622</v>
      </c>
    </row>
    <row r="35" spans="1:6" ht="15.75" x14ac:dyDescent="0.25">
      <c r="A35" s="23" t="s">
        <v>62</v>
      </c>
      <c r="B35" s="24">
        <v>49026</v>
      </c>
      <c r="C35" s="24">
        <f>Расчет!AC35</f>
        <v>53526</v>
      </c>
      <c r="D35" s="24">
        <f t="shared" si="0"/>
        <v>4500</v>
      </c>
      <c r="E35" s="25"/>
      <c r="F35" s="25">
        <f t="shared" si="1"/>
        <v>53526</v>
      </c>
    </row>
    <row r="36" spans="1:6" ht="15.75" x14ac:dyDescent="0.25">
      <c r="A36" s="23" t="s">
        <v>63</v>
      </c>
      <c r="B36" s="24">
        <v>200739</v>
      </c>
      <c r="C36" s="24">
        <f>Расчет!AC36</f>
        <v>220849</v>
      </c>
      <c r="D36" s="24">
        <f t="shared" si="0"/>
        <v>20110</v>
      </c>
      <c r="E36" s="25"/>
      <c r="F36" s="25">
        <f t="shared" si="1"/>
        <v>220849</v>
      </c>
    </row>
    <row r="37" spans="1:6" ht="15.75" x14ac:dyDescent="0.25">
      <c r="A37" s="23" t="s">
        <v>64</v>
      </c>
      <c r="B37" s="24">
        <v>206024</v>
      </c>
      <c r="C37" s="24">
        <f>Расчет!AC37</f>
        <v>223776</v>
      </c>
      <c r="D37" s="24">
        <f t="shared" si="0"/>
        <v>17752</v>
      </c>
      <c r="E37" s="25"/>
      <c r="F37" s="25">
        <f t="shared" si="1"/>
        <v>223776</v>
      </c>
    </row>
    <row r="38" spans="1:6" ht="15.75" x14ac:dyDescent="0.25">
      <c r="A38" s="23" t="s">
        <v>65</v>
      </c>
      <c r="B38" s="24">
        <v>412759</v>
      </c>
      <c r="C38" s="24">
        <f>Расчет!AC38</f>
        <v>473551</v>
      </c>
      <c r="D38" s="24">
        <f t="shared" si="0"/>
        <v>60792</v>
      </c>
      <c r="E38" s="25"/>
      <c r="F38" s="25">
        <f t="shared" si="1"/>
        <v>473551</v>
      </c>
    </row>
    <row r="39" spans="1:6" ht="15.75" x14ac:dyDescent="0.25">
      <c r="A39" s="23" t="s">
        <v>66</v>
      </c>
      <c r="B39" s="24">
        <v>98643</v>
      </c>
      <c r="C39" s="24">
        <f>Расчет!AC39</f>
        <v>109860</v>
      </c>
      <c r="D39" s="24">
        <f t="shared" si="0"/>
        <v>11217</v>
      </c>
      <c r="E39" s="25"/>
      <c r="F39" s="25">
        <f t="shared" si="1"/>
        <v>109860</v>
      </c>
    </row>
    <row r="40" spans="1:6" ht="15.75" x14ac:dyDescent="0.25">
      <c r="A40" s="23" t="s">
        <v>67</v>
      </c>
      <c r="B40" s="24">
        <v>129177</v>
      </c>
      <c r="C40" s="24">
        <f>Расчет!AC40</f>
        <v>115770</v>
      </c>
      <c r="D40" s="24">
        <f t="shared" si="0"/>
        <v>-13407</v>
      </c>
      <c r="E40" s="25">
        <f>D40</f>
        <v>-13407</v>
      </c>
      <c r="F40" s="25">
        <f t="shared" si="1"/>
        <v>129177</v>
      </c>
    </row>
    <row r="41" spans="1:6" ht="15.75" x14ac:dyDescent="0.25">
      <c r="A41" s="23" t="s">
        <v>68</v>
      </c>
      <c r="B41" s="24">
        <v>137633</v>
      </c>
      <c r="C41" s="24">
        <f>Расчет!AC41</f>
        <v>155113</v>
      </c>
      <c r="D41" s="24">
        <f t="shared" si="0"/>
        <v>17480</v>
      </c>
      <c r="E41" s="25"/>
      <c r="F41" s="25">
        <f t="shared" si="1"/>
        <v>155113</v>
      </c>
    </row>
    <row r="42" spans="1:6" ht="15.75" x14ac:dyDescent="0.25">
      <c r="A42" s="23" t="s">
        <v>69</v>
      </c>
      <c r="B42" s="24">
        <v>106683</v>
      </c>
      <c r="C42" s="24">
        <f>Расчет!AC42</f>
        <v>125812</v>
      </c>
      <c r="D42" s="24">
        <f t="shared" si="0"/>
        <v>19129</v>
      </c>
      <c r="E42" s="25"/>
      <c r="F42" s="25">
        <f t="shared" si="1"/>
        <v>125812</v>
      </c>
    </row>
    <row r="43" spans="1:6" ht="15.75" x14ac:dyDescent="0.25">
      <c r="A43" s="23" t="s">
        <v>70</v>
      </c>
      <c r="B43" s="24">
        <v>115035</v>
      </c>
      <c r="C43" s="24">
        <f>Расчет!AC43</f>
        <v>132831</v>
      </c>
      <c r="D43" s="24">
        <f t="shared" si="0"/>
        <v>17796</v>
      </c>
      <c r="E43" s="25"/>
      <c r="F43" s="25">
        <f t="shared" si="1"/>
        <v>132831</v>
      </c>
    </row>
    <row r="44" spans="1:6" ht="15.75" x14ac:dyDescent="0.25">
      <c r="A44" s="23" t="s">
        <v>71</v>
      </c>
      <c r="B44" s="24">
        <v>150233</v>
      </c>
      <c r="C44" s="24">
        <f>Расчет!AC44</f>
        <v>167377</v>
      </c>
      <c r="D44" s="24">
        <f t="shared" si="0"/>
        <v>17144</v>
      </c>
      <c r="E44" s="25"/>
      <c r="F44" s="25">
        <f t="shared" si="1"/>
        <v>167377</v>
      </c>
    </row>
    <row r="45" spans="1:6" ht="15.75" x14ac:dyDescent="0.25">
      <c r="A45" s="23" t="s">
        <v>72</v>
      </c>
      <c r="B45" s="24">
        <v>129575</v>
      </c>
      <c r="C45" s="24">
        <f>Расчет!AC45</f>
        <v>142839</v>
      </c>
      <c r="D45" s="24">
        <f t="shared" si="0"/>
        <v>13264</v>
      </c>
      <c r="E45" s="25"/>
      <c r="F45" s="25">
        <f t="shared" si="1"/>
        <v>142839</v>
      </c>
    </row>
    <row r="46" spans="1:6" ht="15.75" x14ac:dyDescent="0.25">
      <c r="A46" s="23" t="s">
        <v>73</v>
      </c>
      <c r="B46" s="24"/>
      <c r="C46" s="24"/>
      <c r="D46" s="24"/>
      <c r="E46" s="25"/>
      <c r="F46" s="25"/>
    </row>
    <row r="47" spans="1:6" ht="15.75" x14ac:dyDescent="0.25">
      <c r="A47" s="23" t="s">
        <v>74</v>
      </c>
      <c r="B47" s="24">
        <v>59449</v>
      </c>
      <c r="C47" s="24">
        <f>Расчет!AC47</f>
        <v>97469</v>
      </c>
      <c r="D47" s="24">
        <f t="shared" si="0"/>
        <v>38020</v>
      </c>
      <c r="E47" s="25"/>
      <c r="F47" s="25">
        <f t="shared" si="1"/>
        <v>97469</v>
      </c>
    </row>
    <row r="48" spans="1:6" ht="15.75" x14ac:dyDescent="0.25">
      <c r="A48" s="23" t="s">
        <v>75</v>
      </c>
      <c r="B48" s="24">
        <v>227570</v>
      </c>
      <c r="C48" s="24">
        <f>Расчет!AC48</f>
        <v>119550</v>
      </c>
      <c r="D48" s="24">
        <f t="shared" si="0"/>
        <v>-108020</v>
      </c>
      <c r="E48" s="25">
        <f>D48</f>
        <v>-108020</v>
      </c>
      <c r="F48" s="25">
        <f t="shared" si="1"/>
        <v>227570</v>
      </c>
    </row>
    <row r="49" spans="1:6" ht="15.75" x14ac:dyDescent="0.25">
      <c r="A49" s="23" t="s">
        <v>76</v>
      </c>
      <c r="B49" s="24">
        <v>351089</v>
      </c>
      <c r="C49" s="24">
        <f>Расчет!AC49</f>
        <v>305701</v>
      </c>
      <c r="D49" s="24">
        <f t="shared" si="0"/>
        <v>-45388</v>
      </c>
      <c r="E49" s="25">
        <f>D49</f>
        <v>-45388</v>
      </c>
      <c r="F49" s="25">
        <f t="shared" si="1"/>
        <v>351089</v>
      </c>
    </row>
    <row r="50" spans="1:6" ht="15.75" x14ac:dyDescent="0.25">
      <c r="A50" s="23" t="s">
        <v>77</v>
      </c>
      <c r="B50" s="24">
        <v>48009</v>
      </c>
      <c r="C50" s="24">
        <f>Расчет!AC50</f>
        <v>0</v>
      </c>
      <c r="D50" s="24"/>
      <c r="E50" s="25"/>
      <c r="F50" s="25"/>
    </row>
    <row r="51" spans="1:6" ht="15.75" x14ac:dyDescent="0.25">
      <c r="A51" s="23" t="s">
        <v>78</v>
      </c>
      <c r="B51" s="24">
        <v>104175</v>
      </c>
      <c r="C51" s="24">
        <f>Расчет!AC51</f>
        <v>121989</v>
      </c>
      <c r="D51" s="24">
        <f t="shared" si="0"/>
        <v>17814</v>
      </c>
      <c r="E51" s="25"/>
      <c r="F51" s="25">
        <f t="shared" si="1"/>
        <v>121989</v>
      </c>
    </row>
    <row r="52" spans="1:6" ht="15.75" x14ac:dyDescent="0.25">
      <c r="A52" s="23" t="s">
        <v>79</v>
      </c>
      <c r="B52" s="24">
        <v>186768</v>
      </c>
      <c r="C52" s="24">
        <f>Расчет!AC52</f>
        <v>173002</v>
      </c>
      <c r="D52" s="24">
        <f t="shared" si="0"/>
        <v>-13766</v>
      </c>
      <c r="E52" s="25">
        <f>D52</f>
        <v>-13766</v>
      </c>
      <c r="F52" s="25">
        <f t="shared" si="1"/>
        <v>186768</v>
      </c>
    </row>
    <row r="53" spans="1:6" ht="15.75" x14ac:dyDescent="0.25">
      <c r="A53" s="23" t="s">
        <v>80</v>
      </c>
      <c r="B53" s="24">
        <v>222565</v>
      </c>
      <c r="C53" s="24">
        <f>Расчет!AC53</f>
        <v>257545</v>
      </c>
      <c r="D53" s="24">
        <f t="shared" si="0"/>
        <v>34980</v>
      </c>
      <c r="E53" s="25"/>
      <c r="F53" s="25">
        <f t="shared" si="1"/>
        <v>257545</v>
      </c>
    </row>
    <row r="54" spans="1:6" ht="15.75" x14ac:dyDescent="0.25">
      <c r="A54" s="23" t="s">
        <v>81</v>
      </c>
      <c r="B54" s="24">
        <v>149248</v>
      </c>
      <c r="C54" s="24">
        <f>Расчет!AC54</f>
        <v>197635</v>
      </c>
      <c r="D54" s="24">
        <f t="shared" si="0"/>
        <v>48387</v>
      </c>
      <c r="E54" s="25"/>
      <c r="F54" s="25">
        <f t="shared" si="1"/>
        <v>197635</v>
      </c>
    </row>
    <row r="55" spans="1:6" ht="15.75" x14ac:dyDescent="0.25">
      <c r="A55" s="23" t="s">
        <v>82</v>
      </c>
      <c r="B55" s="24">
        <v>186224</v>
      </c>
      <c r="C55" s="24">
        <f>Расчет!AC55</f>
        <v>204303</v>
      </c>
      <c r="D55" s="24">
        <f t="shared" si="0"/>
        <v>18079</v>
      </c>
      <c r="E55" s="25"/>
      <c r="F55" s="25">
        <f t="shared" si="1"/>
        <v>204303</v>
      </c>
    </row>
    <row r="56" spans="1:6" ht="15.75" x14ac:dyDescent="0.25">
      <c r="A56" s="10" t="s">
        <v>83</v>
      </c>
      <c r="B56" s="14">
        <f>SUM(B4:B55)</f>
        <v>8319267</v>
      </c>
      <c r="C56" s="14">
        <f>SUM(C4:C55)</f>
        <v>8693713</v>
      </c>
      <c r="D56" s="14">
        <f>SUM(D4:D55)</f>
        <v>422455</v>
      </c>
      <c r="E56" s="14">
        <f>SUM(E4:E55)</f>
        <v>-352692</v>
      </c>
      <c r="F56" s="14">
        <f>SUM(F4:F55)</f>
        <v>9046405</v>
      </c>
    </row>
    <row r="57" spans="1:6" x14ac:dyDescent="0.25">
      <c r="B57" s="16"/>
      <c r="C57" s="16"/>
      <c r="D57" s="16"/>
      <c r="E57" s="16"/>
    </row>
    <row r="58" spans="1:6" ht="15.75" x14ac:dyDescent="0.25">
      <c r="A58" s="19"/>
    </row>
    <row r="59" spans="1:6" x14ac:dyDescent="0.25">
      <c r="B59" s="16"/>
      <c r="C59" s="16"/>
      <c r="D59" s="16"/>
      <c r="E59" s="16"/>
    </row>
    <row r="60" spans="1:6" x14ac:dyDescent="0.25">
      <c r="F60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</vt:lpstr>
      <vt:lpstr>Фонд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Исламудин Магомедов</dc:creator>
  <cp:lastModifiedBy>Исламудин Магомедов</cp:lastModifiedBy>
  <dcterms:created xsi:type="dcterms:W3CDTF">2023-12-29T07:09:40Z</dcterms:created>
  <dcterms:modified xsi:type="dcterms:W3CDTF">2024-12-12T06:24:11Z</dcterms:modified>
</cp:coreProperties>
</file>