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o1\Documents\Проекты приказов\Бюджетный процесс - приказы\Кассовый план\"/>
    </mc:Choice>
  </mc:AlternateContent>
  <bookViews>
    <workbookView xWindow="120" yWindow="990" windowWidth="12120" windowHeight="7845"/>
  </bookViews>
  <sheets>
    <sheet name="Лист1" sheetId="7" r:id="rId1"/>
  </sheets>
  <definedNames>
    <definedName name="_xlnm.Print_Area" localSheetId="0">Лист1!$A$1:$L$94</definedName>
  </definedNames>
  <calcPr calcId="152511"/>
</workbook>
</file>

<file path=xl/calcChain.xml><?xml version="1.0" encoding="utf-8"?>
<calcChain xmlns="http://schemas.openxmlformats.org/spreadsheetml/2006/main">
  <c r="E51" i="7" l="1"/>
  <c r="E80" i="7"/>
  <c r="E75" i="7"/>
  <c r="E45" i="7"/>
  <c r="E41" i="7"/>
  <c r="E22" i="7"/>
  <c r="B45" i="7"/>
  <c r="C45" i="7"/>
  <c r="E24" i="7"/>
  <c r="E18" i="7"/>
  <c r="E17" i="7"/>
  <c r="C48" i="7"/>
  <c r="C41" i="7" s="1"/>
  <c r="C46" i="7"/>
  <c r="C33" i="7"/>
  <c r="C40" i="7"/>
  <c r="C24" i="7"/>
  <c r="C51" i="7"/>
  <c r="C14" i="7"/>
  <c r="C89" i="7" s="1"/>
  <c r="D14" i="7"/>
  <c r="D24" i="7"/>
  <c r="D22" i="7"/>
  <c r="D41" i="7"/>
  <c r="D51" i="7"/>
  <c r="B54" i="7"/>
  <c r="B55" i="7"/>
  <c r="B33" i="7"/>
  <c r="B42" i="7"/>
  <c r="B41" i="7"/>
  <c r="B32" i="7"/>
  <c r="B25" i="7"/>
  <c r="B28" i="7"/>
  <c r="B24" i="7"/>
  <c r="B40" i="7"/>
  <c r="B14" i="7"/>
  <c r="C22" i="7"/>
  <c r="B22" i="7"/>
  <c r="B89" i="7" l="1"/>
  <c r="B51" i="7"/>
  <c r="E14" i="7"/>
</calcChain>
</file>

<file path=xl/sharedStrings.xml><?xml version="1.0" encoding="utf-8"?>
<sst xmlns="http://schemas.openxmlformats.org/spreadsheetml/2006/main" count="96" uniqueCount="92">
  <si>
    <t xml:space="preserve">Всего  доходов                    </t>
  </si>
  <si>
    <t xml:space="preserve">Дополнительные пенсии  госслужащим </t>
  </si>
  <si>
    <t>(тыс. руб.)</t>
  </si>
  <si>
    <t>Дополнительные пенсии  участникам ВОв и доплаты за особые заслуги перед РД</t>
  </si>
  <si>
    <t>Райгорзвено:</t>
  </si>
  <si>
    <t>Республиканское звено:</t>
  </si>
  <si>
    <t xml:space="preserve">Налоговые доходы </t>
  </si>
  <si>
    <t xml:space="preserve">Неналоговые доходы </t>
  </si>
  <si>
    <t>Сумма</t>
  </si>
  <si>
    <t>Раздел I. Социально-значимые расходы</t>
  </si>
  <si>
    <t>в том числе:</t>
  </si>
  <si>
    <t>Раздел II. Первоочередные расходы</t>
  </si>
  <si>
    <t>Раздел III. Расходы</t>
  </si>
  <si>
    <t>1. Капитальные вложения (КОСГУ 310, 320)</t>
  </si>
  <si>
    <t xml:space="preserve">Всего расходов                    </t>
  </si>
  <si>
    <t>2. Безвозмездные перечисления организациям  (КОСГУ 240)</t>
  </si>
  <si>
    <r>
      <t xml:space="preserve"> </t>
    </r>
    <r>
      <rPr>
        <b/>
        <sz val="16"/>
        <rFont val="Times New Roman"/>
        <family val="1"/>
        <charset val="204"/>
      </rPr>
      <t>Итого республиканское звено</t>
    </r>
  </si>
  <si>
    <t xml:space="preserve">Прогноз остатка на счету по исполнению бюджета на конец месяца </t>
  </si>
  <si>
    <t>Бюджетный кредит</t>
  </si>
  <si>
    <t>Матзатраты (КОСГУ 310, 320)</t>
  </si>
  <si>
    <t xml:space="preserve">Прогноз остатка на счету по исполнению бюджета на начало месяца </t>
  </si>
  <si>
    <t>ЗАГСы</t>
  </si>
  <si>
    <t>1. Материальные затраты (питание, медикаменты, стипендии, транспорт, связь, налог на имущество, земельный налог) (КОСГУ 221, 222, 290, 340)</t>
  </si>
  <si>
    <t>3.Обеспечение жильем детей-сирот</t>
  </si>
  <si>
    <t xml:space="preserve">Административные комиссии </t>
  </si>
  <si>
    <t xml:space="preserve">Административные комиссии по делам несовершеннолетних </t>
  </si>
  <si>
    <t xml:space="preserve">Архивы </t>
  </si>
  <si>
    <t>Осуществление опеки и попечительства</t>
  </si>
  <si>
    <t xml:space="preserve"> Лимит на август</t>
  </si>
  <si>
    <t>исп. на 07.08.2013</t>
  </si>
  <si>
    <t>4.Субсидии на оплату части процентов по ипотечным жилищным кредитам</t>
  </si>
  <si>
    <t>6.На создание фонда "Дагестанская лизинговая компания"</t>
  </si>
  <si>
    <t xml:space="preserve">7.На создание ОАО "Торговый дом "Дагестан" </t>
  </si>
  <si>
    <t>2. Услуги по содержанию имущества, прочие работы и услуги - оплата труда внештатным сотрудникам (КОСГУ 225 и 226)</t>
  </si>
  <si>
    <t>5. Обеспечение жильем молодых семей</t>
  </si>
  <si>
    <t>Дагавтодор (недофин.суммы 2015 года по принятым реестрам)</t>
  </si>
  <si>
    <t>Возврат коммерческого кредита АО "Россельхозбанк"</t>
  </si>
  <si>
    <t>Социальное обеспечение (КОСГУ 260)</t>
  </si>
  <si>
    <t xml:space="preserve"> Итого райгорзвено</t>
  </si>
  <si>
    <t>План на год</t>
  </si>
  <si>
    <t>(тыс. рублей)</t>
  </si>
  <si>
    <t>К финансированию</t>
  </si>
  <si>
    <t xml:space="preserve">Поступило доходов </t>
  </si>
  <si>
    <t>Раздел III   Расходы</t>
  </si>
  <si>
    <t>ВУСы</t>
  </si>
  <si>
    <t>Республиканская инвестиционная программа</t>
  </si>
  <si>
    <t xml:space="preserve">Субсидии МО (ГО) </t>
  </si>
  <si>
    <t>Поступило (на 15.02.2017г.)</t>
  </si>
  <si>
    <t>Дагавтодор</t>
  </si>
  <si>
    <t>РФФПП</t>
  </si>
  <si>
    <t>Профинансировано на 27.02.2016г.</t>
  </si>
  <si>
    <t xml:space="preserve">Сумма </t>
  </si>
  <si>
    <t xml:space="preserve">Питание учащихся 1-4 классы </t>
  </si>
  <si>
    <t xml:space="preserve">Выплаты ежемесячного пособия на ребенка </t>
  </si>
  <si>
    <t xml:space="preserve">Социальное обеспечение детей-сирот  и детей, оставшихся без попечения родителей </t>
  </si>
  <si>
    <t>Компенсация части родительской платы</t>
  </si>
  <si>
    <t xml:space="preserve">Обеспечение мер социальной поддержки ветеранов труда и труженников тыла, реабилитированных лиц и лиц, признанных пострадавшими от политических репрессий, многодетных семей, сельским специалистам </t>
  </si>
  <si>
    <t>Сумма к финансированию</t>
  </si>
  <si>
    <t xml:space="preserve">На обеспечение мероприятий по капремонту многоквартирных домов </t>
  </si>
  <si>
    <t xml:space="preserve">Расходы на обязательное медицинское страхование неработающего населения </t>
  </si>
  <si>
    <t xml:space="preserve">РФФПМР(ГО)  </t>
  </si>
  <si>
    <t xml:space="preserve">Поселения </t>
  </si>
  <si>
    <t>Лизинговые платежи за газомоторную технику</t>
  </si>
  <si>
    <t>Прочая закупка товаров, работ и услуг (аренда, лечение больных за пределами, расходы на охрану высших органов госвласти и пр.)</t>
  </si>
  <si>
    <t>Дотация на поддержку мер по обеспечению сбалансированности бюджетов</t>
  </si>
  <si>
    <t>Дотация на выравнивание бюджетной обеспеченности</t>
  </si>
  <si>
    <t>Отпускные педработникам</t>
  </si>
  <si>
    <t>Субсидии (прочие)</t>
  </si>
  <si>
    <t>Выделение средств из резервного фонда</t>
  </si>
  <si>
    <t>Налоги</t>
  </si>
  <si>
    <t>Обеспечение мероприятий по переселению граждан из аварийного жилищного фонда</t>
  </si>
  <si>
    <t xml:space="preserve">Оплата труда с начислениями по органам государственной власти РД </t>
  </si>
  <si>
    <t xml:space="preserve">Оплата труда с начислениями по ГКУ РД </t>
  </si>
  <si>
    <t>АО "Росагролизинг"</t>
  </si>
  <si>
    <t>Парк "Россия - моя история"</t>
  </si>
  <si>
    <t>Премии и гранты (оплата труда тренеров)</t>
  </si>
  <si>
    <t xml:space="preserve">Оплата коммунальных услуг по органам госвласти и ГКУ РД </t>
  </si>
  <si>
    <t>Погашение бюджетного кредита УФК по РД и проценты по обслуживанию госдолга</t>
  </si>
  <si>
    <r>
      <t xml:space="preserve">Пособия по социальной помощи (оздоровительная кампания, ЕДВ при рождении детей, семьям, имеющим детей; </t>
    </r>
    <r>
      <rPr>
        <sz val="16"/>
        <color indexed="40"/>
        <rFont val="Times New Roman Cyr"/>
        <charset val="204"/>
      </rPr>
      <t xml:space="preserve"> </t>
    </r>
    <r>
      <rPr>
        <sz val="16"/>
        <rFont val="Times New Roman Cyr"/>
        <family val="1"/>
        <charset val="204"/>
      </rPr>
      <t>пособия детям-сиротам, погребение умершим)</t>
    </r>
  </si>
  <si>
    <t>Субсидии бюджетным и автономным учреждениям (зарплата с начислениями за август и сентябрь )</t>
  </si>
  <si>
    <t>Субсидии бюджетным и автономным учреждениям (питание, медикаменты, стипендии,  комуслуги )</t>
  </si>
  <si>
    <t xml:space="preserve">Госстандарт образования </t>
  </si>
  <si>
    <t xml:space="preserve">Госстандарт ДДУ </t>
  </si>
  <si>
    <t xml:space="preserve">Субсидии на осуществление функций столицы </t>
  </si>
  <si>
    <t>На обеспечение мероприятий по переселению граждан из аварийного жилищного фонда</t>
  </si>
  <si>
    <t>Бесплатные медикаменты</t>
  </si>
  <si>
    <t>КАССОВЫЙ ПЛАН РЕСПУБЛИКАНСКОГО БЮДЖЕТА РД на ________ 201_ года</t>
  </si>
  <si>
    <t>Исполнено на __________20__г.</t>
  </si>
  <si>
    <t xml:space="preserve">                    Министр                                                                                      ________________</t>
  </si>
  <si>
    <t>Кассовые поступления республиканского бюджета РД на __________ 20__ года</t>
  </si>
  <si>
    <t>Кассовые выплаты республиканского бюджета РД на ___________20__ года</t>
  </si>
  <si>
    <t xml:space="preserve">Приложение 1
к приказу Министерства финансов Республики Дагестан
от 17 мая 2018 г. № 80§1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</si>
</sst>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_ ;[Red]\-#,##0\ "/>
  </numFmts>
  <fonts count="26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name val="Arial Cyr"/>
      <charset val="204"/>
    </font>
    <font>
      <b/>
      <sz val="14"/>
      <name val="Times New Roman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Times New Roman CE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b/>
      <i/>
      <sz val="16"/>
      <name val="Times New Roman Cyr"/>
      <family val="1"/>
      <charset val="204"/>
    </font>
    <font>
      <sz val="16"/>
      <name val="Arial Cyr"/>
      <charset val="204"/>
    </font>
    <font>
      <b/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0"/>
      <name val="Arial Cyr"/>
      <charset val="204"/>
    </font>
    <font>
      <b/>
      <sz val="12"/>
      <name val="Times New Roman Cyr"/>
      <family val="1"/>
      <charset val="204"/>
    </font>
    <font>
      <sz val="16"/>
      <name val="Times New Roman Cyr"/>
      <charset val="204"/>
    </font>
    <font>
      <i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1"/>
      <name val="Times New Roman Cyr"/>
      <charset val="204"/>
    </font>
    <font>
      <sz val="14"/>
      <name val="Times New Roman Cyr"/>
      <charset val="204"/>
    </font>
    <font>
      <sz val="16"/>
      <color indexed="40"/>
      <name val="Times New Roman Cyr"/>
      <charset val="204"/>
    </font>
    <font>
      <sz val="10"/>
      <name val="Times New Roman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6" fillId="0" borderId="0" xfId="0" applyFont="1"/>
    <xf numFmtId="0" fontId="7" fillId="0" borderId="0" xfId="0" applyFont="1"/>
    <xf numFmtId="0" fontId="0" fillId="0" borderId="0" xfId="0" applyAlignment="1"/>
    <xf numFmtId="0" fontId="4" fillId="0" borderId="0" xfId="0" applyFont="1" applyFill="1"/>
    <xf numFmtId="0" fontId="5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2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top" wrapText="1" indent="1"/>
    </xf>
    <xf numFmtId="164" fontId="11" fillId="0" borderId="2" xfId="0" applyNumberFormat="1" applyFont="1" applyFill="1" applyBorder="1"/>
    <xf numFmtId="0" fontId="12" fillId="0" borderId="0" xfId="0" applyFont="1"/>
    <xf numFmtId="164" fontId="13" fillId="0" borderId="2" xfId="0" applyNumberFormat="1" applyFont="1" applyFill="1" applyBorder="1"/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wrapText="1" indent="1"/>
    </xf>
    <xf numFmtId="0" fontId="16" fillId="0" borderId="0" xfId="0" applyFont="1"/>
    <xf numFmtId="0" fontId="15" fillId="0" borderId="0" xfId="0" applyFont="1" applyBorder="1" applyAlignment="1">
      <alignment horizontal="left" wrapText="1" indent="1"/>
    </xf>
    <xf numFmtId="164" fontId="13" fillId="0" borderId="0" xfId="0" applyNumberFormat="1" applyFont="1" applyFill="1" applyBorder="1"/>
    <xf numFmtId="0" fontId="9" fillId="0" borderId="0" xfId="0" applyFont="1" applyAlignment="1" applyProtection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 applyBorder="1" applyAlignment="1" applyProtection="1">
      <alignment horizontal="left" vertical="top" wrapText="1" indent="1"/>
    </xf>
    <xf numFmtId="164" fontId="18" fillId="0" borderId="3" xfId="0" applyNumberFormat="1" applyFont="1" applyFill="1" applyBorder="1"/>
    <xf numFmtId="0" fontId="18" fillId="0" borderId="4" xfId="0" applyFont="1" applyBorder="1" applyAlignment="1" applyProtection="1">
      <alignment horizontal="left" vertical="top" wrapText="1" indent="1"/>
    </xf>
    <xf numFmtId="164" fontId="18" fillId="0" borderId="5" xfId="0" applyNumberFormat="1" applyFont="1" applyFill="1" applyBorder="1"/>
    <xf numFmtId="0" fontId="9" fillId="0" borderId="1" xfId="0" applyFont="1" applyBorder="1" applyAlignment="1" applyProtection="1">
      <alignment horizontal="center" wrapText="1"/>
    </xf>
    <xf numFmtId="164" fontId="19" fillId="0" borderId="2" xfId="0" applyNumberFormat="1" applyFont="1" applyFill="1" applyBorder="1"/>
    <xf numFmtId="0" fontId="9" fillId="0" borderId="1" xfId="0" applyFont="1" applyBorder="1" applyAlignment="1" applyProtection="1">
      <alignment horizontal="left" wrapText="1"/>
    </xf>
    <xf numFmtId="0" fontId="9" fillId="0" borderId="6" xfId="0" applyFont="1" applyBorder="1" applyAlignment="1" applyProtection="1">
      <alignment horizontal="center" wrapText="1"/>
    </xf>
    <xf numFmtId="164" fontId="18" fillId="0" borderId="7" xfId="0" applyNumberFormat="1" applyFont="1" applyFill="1" applyBorder="1"/>
    <xf numFmtId="0" fontId="9" fillId="0" borderId="8" xfId="0" applyFont="1" applyBorder="1" applyAlignment="1" applyProtection="1">
      <alignment horizontal="left" wrapText="1" indent="15"/>
    </xf>
    <xf numFmtId="164" fontId="13" fillId="0" borderId="9" xfId="0" applyNumberFormat="1" applyFont="1" applyFill="1" applyBorder="1"/>
    <xf numFmtId="0" fontId="20" fillId="0" borderId="4" xfId="0" applyFont="1" applyBorder="1" applyAlignment="1" applyProtection="1">
      <alignment horizontal="left" wrapText="1" indent="1"/>
    </xf>
    <xf numFmtId="0" fontId="20" fillId="0" borderId="4" xfId="0" applyFont="1" applyBorder="1" applyAlignment="1" applyProtection="1">
      <alignment horizontal="left" vertical="top" wrapText="1" indent="1"/>
    </xf>
    <xf numFmtId="0" fontId="20" fillId="0" borderId="0" xfId="0" applyFont="1" applyFill="1" applyBorder="1" applyAlignment="1" applyProtection="1">
      <alignment horizontal="left" wrapText="1" indent="1"/>
    </xf>
    <xf numFmtId="0" fontId="20" fillId="0" borderId="4" xfId="0" applyFont="1" applyBorder="1" applyAlignment="1" applyProtection="1">
      <alignment horizontal="left" vertical="top" wrapText="1" indent="3"/>
    </xf>
    <xf numFmtId="0" fontId="20" fillId="0" borderId="10" xfId="0" applyFont="1" applyBorder="1" applyAlignment="1" applyProtection="1">
      <alignment horizontal="left" wrapText="1" indent="1"/>
    </xf>
    <xf numFmtId="164" fontId="18" fillId="0" borderId="11" xfId="0" applyNumberFormat="1" applyFont="1" applyFill="1" applyBorder="1"/>
    <xf numFmtId="0" fontId="10" fillId="0" borderId="8" xfId="0" applyFont="1" applyBorder="1" applyAlignment="1" applyProtection="1">
      <alignment horizontal="left" vertical="top" wrapText="1" indent="15"/>
    </xf>
    <xf numFmtId="165" fontId="14" fillId="0" borderId="0" xfId="1" applyNumberFormat="1" applyFont="1" applyFill="1" applyBorder="1" applyAlignment="1">
      <alignment horizontal="left" vertical="center" wrapText="1" indent="1"/>
    </xf>
    <xf numFmtId="164" fontId="18" fillId="2" borderId="3" xfId="0" applyNumberFormat="1" applyFont="1" applyFill="1" applyBorder="1" applyAlignment="1">
      <alignment horizontal="right"/>
    </xf>
    <xf numFmtId="164" fontId="18" fillId="0" borderId="3" xfId="0" applyNumberFormat="1" applyFont="1" applyFill="1" applyBorder="1" applyAlignment="1">
      <alignment horizontal="right"/>
    </xf>
    <xf numFmtId="164" fontId="18" fillId="2" borderId="5" xfId="0" applyNumberFormat="1" applyFont="1" applyFill="1" applyBorder="1" applyAlignment="1">
      <alignment horizontal="right"/>
    </xf>
    <xf numFmtId="164" fontId="18" fillId="0" borderId="5" xfId="0" applyNumberFormat="1" applyFont="1" applyFill="1" applyBorder="1" applyAlignment="1">
      <alignment horizontal="right"/>
    </xf>
    <xf numFmtId="0" fontId="14" fillId="0" borderId="4" xfId="0" applyFont="1" applyBorder="1" applyAlignment="1">
      <alignment horizontal="left" wrapText="1" indent="1"/>
    </xf>
    <xf numFmtId="0" fontId="14" fillId="0" borderId="4" xfId="0" applyFont="1" applyBorder="1" applyAlignment="1">
      <alignment horizontal="left" vertical="center" wrapText="1" indent="1"/>
    </xf>
    <xf numFmtId="164" fontId="18" fillId="0" borderId="12" xfId="0" applyNumberFormat="1" applyFont="1" applyFill="1" applyBorder="1"/>
    <xf numFmtId="0" fontId="20" fillId="0" borderId="4" xfId="0" applyFont="1" applyBorder="1" applyAlignment="1" applyProtection="1">
      <alignment horizontal="left" wrapText="1" indent="3"/>
    </xf>
    <xf numFmtId="0" fontId="15" fillId="0" borderId="6" xfId="0" applyFont="1" applyBorder="1" applyAlignment="1">
      <alignment horizontal="center" wrapText="1"/>
    </xf>
    <xf numFmtId="164" fontId="10" fillId="0" borderId="13" xfId="0" applyNumberFormat="1" applyFont="1" applyFill="1" applyBorder="1"/>
    <xf numFmtId="164" fontId="19" fillId="0" borderId="14" xfId="0" applyNumberFormat="1" applyFont="1" applyFill="1" applyBorder="1"/>
    <xf numFmtId="164" fontId="18" fillId="0" borderId="2" xfId="0" applyNumberFormat="1" applyFont="1" applyFill="1" applyBorder="1"/>
    <xf numFmtId="0" fontId="21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wrapText="1"/>
    </xf>
    <xf numFmtId="0" fontId="15" fillId="0" borderId="15" xfId="0" applyFont="1" applyBorder="1" applyAlignment="1">
      <alignment horizontal="center" wrapText="1"/>
    </xf>
    <xf numFmtId="164" fontId="13" fillId="0" borderId="16" xfId="0" applyNumberFormat="1" applyFont="1" applyFill="1" applyBorder="1"/>
    <xf numFmtId="0" fontId="22" fillId="0" borderId="0" xfId="0" applyFont="1" applyBorder="1" applyAlignment="1" applyProtection="1">
      <alignment horizontal="center" wrapText="1"/>
    </xf>
    <xf numFmtId="164" fontId="0" fillId="0" borderId="0" xfId="0" applyNumberFormat="1"/>
    <xf numFmtId="0" fontId="20" fillId="0" borderId="0" xfId="0" applyFont="1" applyBorder="1" applyAlignment="1" applyProtection="1">
      <alignment horizontal="left" vertical="top" wrapText="1" indent="1"/>
    </xf>
    <xf numFmtId="0" fontId="20" fillId="0" borderId="0" xfId="0" applyFont="1" applyBorder="1" applyAlignment="1" applyProtection="1">
      <alignment horizontal="left" wrapText="1" indent="1"/>
    </xf>
    <xf numFmtId="0" fontId="7" fillId="0" borderId="0" xfId="0" applyFont="1" applyBorder="1"/>
    <xf numFmtId="164" fontId="24" fillId="0" borderId="0" xfId="0" applyNumberFormat="1" applyFont="1" applyFill="1" applyBorder="1"/>
    <xf numFmtId="164" fontId="0" fillId="0" borderId="0" xfId="0" applyNumberFormat="1" applyBorder="1"/>
    <xf numFmtId="0" fontId="0" fillId="0" borderId="0" xfId="0" applyBorder="1"/>
    <xf numFmtId="0" fontId="14" fillId="0" borderId="0" xfId="0" applyFont="1" applyBorder="1" applyAlignment="1">
      <alignment horizontal="left" wrapText="1" indent="1"/>
    </xf>
    <xf numFmtId="164" fontId="7" fillId="0" borderId="0" xfId="0" applyNumberFormat="1" applyFont="1"/>
    <xf numFmtId="0" fontId="0" fillId="0" borderId="0" xfId="0" applyFont="1"/>
    <xf numFmtId="0" fontId="25" fillId="0" borderId="0" xfId="0" applyFont="1" applyFill="1" applyAlignment="1">
      <alignment horizontal="center" vertical="top" wrapText="1"/>
    </xf>
    <xf numFmtId="0" fontId="0" fillId="0" borderId="0" xfId="0" applyAlignment="1"/>
    <xf numFmtId="0" fontId="10" fillId="0" borderId="17" xfId="0" applyFont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Q187"/>
  <sheetViews>
    <sheetView tabSelected="1" zoomScale="75" zoomScaleNormal="75" zoomScaleSheetLayoutView="75" workbookViewId="0">
      <selection activeCell="L94" sqref="A1:L94"/>
    </sheetView>
  </sheetViews>
  <sheetFormatPr defaultRowHeight="18"/>
  <cols>
    <col min="1" max="1" width="123.85546875" style="2" customWidth="1"/>
    <col min="2" max="2" width="18.7109375" style="7" hidden="1" customWidth="1"/>
    <col min="3" max="3" width="23.140625" style="7" hidden="1" customWidth="1"/>
    <col min="4" max="4" width="17.28515625" style="7" hidden="1" customWidth="1"/>
    <col min="5" max="5" width="11.5703125" style="7" hidden="1" customWidth="1"/>
    <col min="6" max="6" width="22.85546875" style="7" customWidth="1"/>
    <col min="7" max="8" width="22.140625" style="7" hidden="1" customWidth="1"/>
    <col min="9" max="9" width="22.7109375" style="7" hidden="1" customWidth="1"/>
    <col min="10" max="10" width="19.28515625" style="7" hidden="1" customWidth="1"/>
    <col min="11" max="11" width="20.7109375" style="7" hidden="1" customWidth="1"/>
    <col min="12" max="12" width="22.85546875" style="7" customWidth="1"/>
    <col min="13" max="13" width="12.5703125" customWidth="1"/>
    <col min="14" max="14" width="13.28515625" customWidth="1"/>
    <col min="15" max="15" width="12.140625" bestFit="1" customWidth="1"/>
    <col min="16" max="16" width="16.42578125" customWidth="1"/>
    <col min="17" max="17" width="13.5703125" customWidth="1"/>
  </cols>
  <sheetData>
    <row r="1" spans="1:12" ht="1.5" customHeight="1"/>
    <row r="2" spans="1:12" ht="2.25" customHeight="1"/>
    <row r="3" spans="1:12" ht="2.25" customHeight="1"/>
    <row r="4" spans="1:12" ht="2.25" customHeight="1"/>
    <row r="5" spans="1:12" ht="2.25" customHeight="1"/>
    <row r="6" spans="1:12" ht="2.25" customHeight="1"/>
    <row r="7" spans="1:12" ht="33" customHeight="1">
      <c r="F7" s="73" t="s">
        <v>91</v>
      </c>
      <c r="G7" s="74"/>
      <c r="H7" s="74"/>
      <c r="I7" s="74"/>
      <c r="J7" s="74"/>
      <c r="K7" s="74"/>
      <c r="L7" s="74"/>
    </row>
    <row r="8" spans="1:12" ht="35.25" customHeight="1">
      <c r="A8" s="21"/>
      <c r="B8" s="21"/>
      <c r="C8" s="21"/>
      <c r="D8" s="21"/>
      <c r="E8" s="21"/>
      <c r="F8" s="74"/>
      <c r="G8" s="74"/>
      <c r="H8" s="74"/>
      <c r="I8" s="74"/>
      <c r="J8" s="74"/>
      <c r="K8" s="74"/>
      <c r="L8" s="74"/>
    </row>
    <row r="9" spans="1:12" ht="21" hidden="1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ht="24" hidden="1" customHeight="1">
      <c r="A10" s="8"/>
      <c r="B10" s="9" t="s">
        <v>2</v>
      </c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18.75" customHeight="1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s="1" customFormat="1" ht="43.9" customHeight="1" thickBot="1">
      <c r="A12" s="75" t="s">
        <v>86</v>
      </c>
      <c r="B12" s="75"/>
      <c r="C12" s="76"/>
      <c r="D12" s="76"/>
      <c r="E12" s="76"/>
      <c r="F12" s="76"/>
      <c r="G12" s="59" t="s">
        <v>40</v>
      </c>
      <c r="H12" s="58"/>
      <c r="I12" s="62" t="s">
        <v>40</v>
      </c>
      <c r="J12" s="24"/>
      <c r="K12" s="62"/>
      <c r="L12" s="62" t="s">
        <v>40</v>
      </c>
    </row>
    <row r="13" spans="1:12" s="1" customFormat="1" ht="49.5" customHeight="1" thickBot="1">
      <c r="A13" s="11" t="s">
        <v>89</v>
      </c>
      <c r="B13" s="22" t="s">
        <v>8</v>
      </c>
      <c r="C13" s="22" t="s">
        <v>28</v>
      </c>
      <c r="D13" s="22" t="s">
        <v>29</v>
      </c>
      <c r="E13" s="22" t="s">
        <v>39</v>
      </c>
      <c r="F13" s="26" t="s">
        <v>51</v>
      </c>
      <c r="G13" s="26" t="s">
        <v>42</v>
      </c>
      <c r="H13" s="26" t="s">
        <v>41</v>
      </c>
      <c r="I13" s="26" t="s">
        <v>50</v>
      </c>
      <c r="J13" s="26" t="s">
        <v>47</v>
      </c>
      <c r="K13" s="26" t="s">
        <v>57</v>
      </c>
      <c r="L13" s="26" t="s">
        <v>87</v>
      </c>
    </row>
    <row r="14" spans="1:12" s="14" customFormat="1" ht="21" thickBot="1">
      <c r="A14" s="12" t="s">
        <v>0</v>
      </c>
      <c r="B14" s="13" t="e">
        <f>B15+B16+B17+B18+B19+#REF!+#REF!+#REF!+#REF!+B20</f>
        <v>#REF!</v>
      </c>
      <c r="C14" s="13" t="e">
        <f>C15+C16+C17+C18+C19+#REF!+#REF!+#REF!+#REF!+C20</f>
        <v>#REF!</v>
      </c>
      <c r="D14" s="13" t="e">
        <f>D15+D16+D17+D18+D19+#REF!+#REF!+#REF!+#REF!+D20</f>
        <v>#REF!</v>
      </c>
      <c r="E14" s="13" t="e">
        <f>E15+E16+E17+E18+E19+#REF!+#REF!+#REF!+#REF!+E20</f>
        <v>#REF!</v>
      </c>
      <c r="F14" s="13"/>
      <c r="G14" s="13"/>
      <c r="H14" s="13"/>
      <c r="I14" s="13"/>
      <c r="J14" s="13"/>
      <c r="K14" s="13"/>
      <c r="L14" s="13"/>
    </row>
    <row r="15" spans="1:12" ht="20.25" customHeight="1">
      <c r="A15" s="27" t="s">
        <v>6</v>
      </c>
      <c r="B15" s="28">
        <v>1756190</v>
      </c>
      <c r="C15" s="28">
        <v>1532358</v>
      </c>
      <c r="D15" s="28"/>
      <c r="E15" s="30">
        <v>22667123.399999999</v>
      </c>
      <c r="F15" s="28"/>
      <c r="G15" s="28"/>
      <c r="H15" s="28"/>
      <c r="I15" s="28"/>
      <c r="J15" s="28"/>
      <c r="K15" s="28"/>
      <c r="L15" s="28"/>
    </row>
    <row r="16" spans="1:12" ht="20.25" customHeight="1">
      <c r="A16" s="29" t="s">
        <v>7</v>
      </c>
      <c r="B16" s="30">
        <v>18551</v>
      </c>
      <c r="C16" s="30">
        <v>18556</v>
      </c>
      <c r="D16" s="30"/>
      <c r="E16" s="30">
        <v>8987516.5999999996</v>
      </c>
      <c r="F16" s="30"/>
      <c r="G16" s="30"/>
      <c r="H16" s="30"/>
      <c r="I16" s="30"/>
      <c r="J16" s="30"/>
      <c r="K16" s="30"/>
      <c r="L16" s="30"/>
    </row>
    <row r="17" spans="1:12" s="18" customFormat="1" ht="20.25" customHeight="1">
      <c r="A17" s="29" t="s">
        <v>65</v>
      </c>
      <c r="B17" s="30">
        <v>2860823</v>
      </c>
      <c r="C17" s="30">
        <v>2860823</v>
      </c>
      <c r="D17" s="30"/>
      <c r="E17" s="30">
        <f>52419887.9</f>
        <v>52419887.899999999</v>
      </c>
      <c r="F17" s="30"/>
      <c r="G17" s="30"/>
      <c r="H17" s="30"/>
      <c r="I17" s="30"/>
      <c r="J17" s="30"/>
      <c r="K17" s="30"/>
      <c r="L17" s="30"/>
    </row>
    <row r="18" spans="1:12" s="18" customFormat="1" ht="23.25" customHeight="1">
      <c r="A18" s="29" t="s">
        <v>64</v>
      </c>
      <c r="B18" s="30">
        <v>101280</v>
      </c>
      <c r="C18" s="30">
        <v>101280</v>
      </c>
      <c r="D18" s="30"/>
      <c r="E18" s="30">
        <f>674445.6</f>
        <v>674445.6</v>
      </c>
      <c r="F18" s="30"/>
      <c r="G18" s="30"/>
      <c r="H18" s="30"/>
      <c r="I18" s="30"/>
      <c r="J18" s="30"/>
      <c r="K18" s="30"/>
      <c r="L18" s="30"/>
    </row>
    <row r="19" spans="1:12" s="18" customFormat="1" ht="20.25" customHeight="1" thickBot="1">
      <c r="A19" s="29" t="s">
        <v>18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2" ht="21" thickBot="1">
      <c r="A20" s="17" t="s">
        <v>20</v>
      </c>
      <c r="B20" s="15">
        <v>147864</v>
      </c>
      <c r="C20" s="15">
        <v>665730.5</v>
      </c>
      <c r="D20" s="15"/>
      <c r="E20" s="15"/>
      <c r="F20" s="15"/>
      <c r="G20" s="57"/>
      <c r="H20" s="57"/>
      <c r="I20" s="15"/>
      <c r="J20" s="15"/>
      <c r="K20" s="15"/>
      <c r="L20" s="15"/>
    </row>
    <row r="21" spans="1:12" ht="27.75" customHeight="1" thickBot="1">
      <c r="A21" s="31" t="s">
        <v>90</v>
      </c>
      <c r="B21" s="32"/>
      <c r="C21" s="32"/>
      <c r="D21" s="32"/>
      <c r="E21" s="32"/>
      <c r="F21" s="32"/>
      <c r="G21" s="26"/>
      <c r="H21" s="56"/>
      <c r="I21" s="32"/>
      <c r="J21" s="26"/>
      <c r="K21" s="32"/>
      <c r="L21" s="32"/>
    </row>
    <row r="22" spans="1:12" s="14" customFormat="1" ht="29.25" customHeight="1" thickBot="1">
      <c r="A22" s="33" t="s">
        <v>14</v>
      </c>
      <c r="B22" s="15" t="e">
        <f>#REF!+B87</f>
        <v>#REF!</v>
      </c>
      <c r="C22" s="15" t="e">
        <f>#REF!+C87</f>
        <v>#REF!</v>
      </c>
      <c r="D22" s="15" t="e">
        <f>#REF!+D87</f>
        <v>#REF!</v>
      </c>
      <c r="E22" s="15" t="e">
        <f>#REF!+E87</f>
        <v>#REF!</v>
      </c>
      <c r="F22" s="15"/>
      <c r="G22" s="15"/>
      <c r="H22" s="15"/>
      <c r="I22" s="15"/>
      <c r="J22" s="15"/>
      <c r="K22" s="15"/>
      <c r="L22" s="15"/>
    </row>
    <row r="23" spans="1:12" ht="26.25" customHeight="1">
      <c r="A23" s="34" t="s">
        <v>5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spans="1:12" s="6" customFormat="1" ht="29.25" customHeight="1">
      <c r="A24" s="36" t="s">
        <v>9</v>
      </c>
      <c r="B24" s="37">
        <f t="shared" ref="B24:E24" si="0">SUM(B25:B40)</f>
        <v>1027261.7016666668</v>
      </c>
      <c r="C24" s="37">
        <f t="shared" si="0"/>
        <v>1042172.6133333335</v>
      </c>
      <c r="D24" s="37">
        <f t="shared" si="0"/>
        <v>36289.9</v>
      </c>
      <c r="E24" s="37">
        <f t="shared" si="0"/>
        <v>23410790.199999999</v>
      </c>
      <c r="F24" s="37"/>
      <c r="G24" s="37"/>
      <c r="H24" s="37"/>
      <c r="I24" s="37"/>
      <c r="J24" s="37"/>
      <c r="K24" s="37"/>
      <c r="L24" s="37"/>
    </row>
    <row r="25" spans="1:12" ht="20.25">
      <c r="A25" s="38" t="s">
        <v>71</v>
      </c>
      <c r="B25" s="30">
        <f>274126.9</f>
        <v>274126.90000000002</v>
      </c>
      <c r="C25" s="30">
        <v>309856.7</v>
      </c>
      <c r="D25" s="30">
        <v>9856.9</v>
      </c>
      <c r="E25" s="30">
        <v>2277220</v>
      </c>
      <c r="F25" s="30"/>
      <c r="G25" s="30"/>
      <c r="H25" s="30"/>
      <c r="I25" s="30"/>
      <c r="J25" s="30"/>
      <c r="K25" s="30"/>
      <c r="L25" s="30"/>
    </row>
    <row r="26" spans="1:12" ht="20.25">
      <c r="A26" s="38" t="s">
        <v>72</v>
      </c>
      <c r="B26" s="30"/>
      <c r="C26" s="30"/>
      <c r="D26" s="30"/>
      <c r="E26" s="30">
        <v>2376741.6</v>
      </c>
      <c r="F26" s="30"/>
      <c r="G26" s="30"/>
      <c r="H26" s="30"/>
      <c r="I26" s="30"/>
      <c r="J26" s="30"/>
      <c r="K26" s="30"/>
      <c r="L26" s="30"/>
    </row>
    <row r="27" spans="1:12" ht="20.25" hidden="1">
      <c r="A27" s="65" t="s">
        <v>66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2" ht="20.25">
      <c r="A28" s="40" t="s">
        <v>76</v>
      </c>
      <c r="B28" s="30">
        <f>50630.41</f>
        <v>50630.41</v>
      </c>
      <c r="C28" s="30">
        <v>40135.33</v>
      </c>
      <c r="D28" s="30">
        <v>26433</v>
      </c>
      <c r="E28" s="30">
        <v>233795.8</v>
      </c>
      <c r="F28" s="30"/>
      <c r="G28" s="30"/>
      <c r="H28" s="30"/>
      <c r="I28" s="30"/>
      <c r="J28" s="30"/>
      <c r="K28" s="30"/>
      <c r="L28" s="30"/>
    </row>
    <row r="29" spans="1:12" ht="21.75" customHeight="1">
      <c r="A29" s="38" t="s">
        <v>37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12" s="5" customFormat="1" ht="19.5" customHeight="1">
      <c r="A30" s="41" t="s">
        <v>10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12" s="4" customFormat="1" ht="60.75">
      <c r="A31" s="38" t="s">
        <v>56</v>
      </c>
      <c r="B31" s="30"/>
      <c r="C31" s="30"/>
      <c r="D31" s="30"/>
      <c r="E31" s="30">
        <v>2502424.7999999998</v>
      </c>
      <c r="F31" s="30"/>
      <c r="G31" s="30"/>
      <c r="H31" s="30"/>
      <c r="I31" s="30"/>
      <c r="J31" s="30"/>
      <c r="K31" s="30"/>
      <c r="L31" s="30"/>
    </row>
    <row r="32" spans="1:12" s="5" customFormat="1" ht="20.25">
      <c r="A32" s="29" t="s">
        <v>1</v>
      </c>
      <c r="B32" s="30">
        <f>2270.7+4147.9</f>
        <v>6418.5999999999995</v>
      </c>
      <c r="C32" s="30">
        <v>2570.6999999999998</v>
      </c>
      <c r="D32" s="30"/>
      <c r="E32" s="30">
        <v>33742.800000000003</v>
      </c>
      <c r="F32" s="30"/>
      <c r="G32" s="30"/>
      <c r="H32" s="30"/>
      <c r="I32" s="30"/>
      <c r="J32" s="30"/>
      <c r="K32" s="30"/>
      <c r="L32" s="30"/>
    </row>
    <row r="33" spans="1:14" s="5" customFormat="1" ht="20.25">
      <c r="A33" s="39" t="s">
        <v>3</v>
      </c>
      <c r="B33" s="30">
        <f>77710.9/12*2</f>
        <v>12951.816666666666</v>
      </c>
      <c r="C33" s="30">
        <f>77710.9/12</f>
        <v>6475.9083333333328</v>
      </c>
      <c r="D33" s="30"/>
      <c r="E33" s="30">
        <v>48118.8</v>
      </c>
      <c r="F33" s="30"/>
      <c r="G33" s="30"/>
      <c r="H33" s="30"/>
      <c r="I33" s="30"/>
      <c r="J33" s="30"/>
      <c r="K33" s="30"/>
      <c r="L33" s="30"/>
    </row>
    <row r="34" spans="1:14" s="5" customFormat="1" ht="20.25">
      <c r="A34" s="39" t="s">
        <v>53</v>
      </c>
      <c r="B34" s="30">
        <v>73462</v>
      </c>
      <c r="C34" s="30">
        <v>73462</v>
      </c>
      <c r="D34" s="30"/>
      <c r="E34" s="30">
        <v>958220</v>
      </c>
      <c r="F34" s="30"/>
      <c r="G34" s="30"/>
      <c r="H34" s="30"/>
      <c r="I34" s="30"/>
      <c r="J34" s="30"/>
      <c r="K34" s="30"/>
      <c r="L34" s="30"/>
    </row>
    <row r="35" spans="1:14" s="5" customFormat="1" ht="20.25">
      <c r="A35" s="38" t="s">
        <v>54</v>
      </c>
      <c r="B35" s="28"/>
      <c r="C35" s="28"/>
      <c r="D35" s="28"/>
      <c r="E35" s="30">
        <v>380829.5</v>
      </c>
      <c r="F35" s="30"/>
      <c r="G35" s="30"/>
      <c r="H35" s="30"/>
      <c r="I35" s="30"/>
      <c r="J35" s="30"/>
      <c r="K35" s="30"/>
      <c r="L35" s="30"/>
    </row>
    <row r="36" spans="1:14" s="5" customFormat="1" ht="21" customHeight="1">
      <c r="A36" s="42" t="s">
        <v>55</v>
      </c>
      <c r="B36" s="28"/>
      <c r="C36" s="28"/>
      <c r="D36" s="28"/>
      <c r="E36" s="30">
        <v>256043.8</v>
      </c>
      <c r="F36" s="30"/>
      <c r="G36" s="30"/>
      <c r="H36" s="30"/>
      <c r="I36" s="30"/>
      <c r="J36" s="30"/>
      <c r="K36" s="30"/>
      <c r="L36" s="30"/>
    </row>
    <row r="37" spans="1:14" s="5" customFormat="1" ht="21" customHeight="1">
      <c r="A37" s="42" t="s">
        <v>52</v>
      </c>
      <c r="B37" s="28"/>
      <c r="C37" s="28"/>
      <c r="D37" s="28"/>
      <c r="E37" s="30">
        <v>582111.5</v>
      </c>
      <c r="F37" s="30"/>
      <c r="G37" s="30"/>
      <c r="H37" s="30"/>
      <c r="I37" s="30"/>
      <c r="J37" s="30"/>
      <c r="K37" s="30"/>
      <c r="L37" s="30"/>
    </row>
    <row r="38" spans="1:14" s="5" customFormat="1" ht="40.5">
      <c r="A38" s="42" t="s">
        <v>78</v>
      </c>
      <c r="B38" s="28"/>
      <c r="C38" s="28"/>
      <c r="D38" s="28"/>
      <c r="E38" s="30"/>
      <c r="F38" s="30"/>
      <c r="G38" s="30"/>
      <c r="H38" s="30"/>
      <c r="I38" s="30"/>
      <c r="J38" s="30"/>
      <c r="K38" s="30"/>
      <c r="L38" s="30"/>
    </row>
    <row r="39" spans="1:14" s="5" customFormat="1" ht="20.25">
      <c r="A39" s="42" t="s">
        <v>85</v>
      </c>
      <c r="B39" s="28"/>
      <c r="C39" s="28"/>
      <c r="D39" s="28"/>
      <c r="E39" s="30"/>
      <c r="F39" s="30"/>
      <c r="G39" s="30"/>
      <c r="H39" s="30"/>
      <c r="I39" s="30"/>
      <c r="J39" s="30"/>
      <c r="K39" s="30"/>
      <c r="L39" s="30"/>
    </row>
    <row r="40" spans="1:14" s="5" customFormat="1" ht="19.899999999999999" customHeight="1">
      <c r="A40" s="42" t="s">
        <v>59</v>
      </c>
      <c r="B40" s="43">
        <f>609671.3+0.675</f>
        <v>609671.97500000009</v>
      </c>
      <c r="C40" s="43">
        <f>609671.3+0.675</f>
        <v>609671.97500000009</v>
      </c>
      <c r="D40" s="43"/>
      <c r="E40" s="30">
        <v>13761541.6</v>
      </c>
      <c r="F40" s="30"/>
      <c r="G40" s="30"/>
      <c r="H40" s="30"/>
      <c r="I40" s="30"/>
      <c r="J40" s="30"/>
      <c r="K40" s="30"/>
      <c r="L40" s="30"/>
      <c r="N40" s="71"/>
    </row>
    <row r="41" spans="1:14" s="5" customFormat="1" ht="19.5" customHeight="1">
      <c r="A41" s="44" t="s">
        <v>11</v>
      </c>
      <c r="B41" s="37">
        <f>SUM(B42:B49)</f>
        <v>430420.47</v>
      </c>
      <c r="C41" s="37">
        <f>SUM(C42:C49)</f>
        <v>587014.88</v>
      </c>
      <c r="D41" s="37">
        <f>SUM(D42:D49)</f>
        <v>68065.3</v>
      </c>
      <c r="E41" s="37">
        <f>SUM(E45:E46)</f>
        <v>7916947.1999999993</v>
      </c>
      <c r="F41" s="37"/>
      <c r="G41" s="37"/>
      <c r="H41" s="37"/>
      <c r="I41" s="37"/>
      <c r="J41" s="37"/>
      <c r="K41" s="37"/>
      <c r="L41" s="37"/>
    </row>
    <row r="42" spans="1:14" s="5" customFormat="1" ht="39" hidden="1" customHeight="1">
      <c r="A42" s="45" t="s">
        <v>22</v>
      </c>
      <c r="B42" s="46">
        <f>25984.62+40697.37</f>
        <v>66681.990000000005</v>
      </c>
      <c r="C42" s="47">
        <v>20000</v>
      </c>
      <c r="D42" s="47">
        <v>41635.300000000003</v>
      </c>
      <c r="E42" s="47"/>
      <c r="F42" s="30"/>
      <c r="G42" s="30"/>
      <c r="H42" s="30"/>
      <c r="I42" s="30"/>
      <c r="J42" s="30"/>
      <c r="K42" s="30"/>
      <c r="L42" s="30"/>
    </row>
    <row r="43" spans="1:14" s="5" customFormat="1" ht="27.75" hidden="1" customHeight="1">
      <c r="A43" s="39" t="s">
        <v>15</v>
      </c>
      <c r="B43" s="48"/>
      <c r="C43" s="49"/>
      <c r="D43" s="49"/>
      <c r="E43" s="49"/>
      <c r="F43" s="30"/>
      <c r="G43" s="30"/>
      <c r="H43" s="30"/>
      <c r="I43" s="30"/>
      <c r="J43" s="30"/>
      <c r="K43" s="30"/>
      <c r="L43" s="30"/>
    </row>
    <row r="44" spans="1:14" s="5" customFormat="1" ht="42" hidden="1" customHeight="1">
      <c r="A44" s="41" t="s">
        <v>10</v>
      </c>
      <c r="B44" s="48"/>
      <c r="C44" s="49"/>
      <c r="D44" s="49"/>
      <c r="E44" s="49"/>
      <c r="F44" s="30"/>
      <c r="G44" s="30"/>
      <c r="H44" s="30"/>
      <c r="I44" s="30"/>
      <c r="J44" s="30"/>
      <c r="K44" s="30"/>
      <c r="L44" s="30"/>
    </row>
    <row r="45" spans="1:14" s="5" customFormat="1" ht="40.5">
      <c r="A45" s="38" t="s">
        <v>79</v>
      </c>
      <c r="B45" s="48">
        <f>329848.48+33890</f>
        <v>363738.48</v>
      </c>
      <c r="C45" s="49">
        <f>414004.84+33890+1564.8</f>
        <v>449459.64</v>
      </c>
      <c r="D45" s="49">
        <v>26430</v>
      </c>
      <c r="E45" s="49">
        <f>635783.6*12</f>
        <v>7629403.1999999993</v>
      </c>
      <c r="F45" s="30"/>
      <c r="G45" s="30"/>
      <c r="H45" s="30"/>
      <c r="I45" s="30"/>
      <c r="J45" s="30"/>
      <c r="K45" s="30"/>
      <c r="L45" s="30"/>
    </row>
    <row r="46" spans="1:14" s="23" customFormat="1" ht="40.5">
      <c r="A46" s="38" t="s">
        <v>80</v>
      </c>
      <c r="B46" s="49"/>
      <c r="C46" s="49">
        <f>18633+16428</f>
        <v>35061</v>
      </c>
      <c r="D46" s="49"/>
      <c r="E46" s="49">
        <v>287544</v>
      </c>
      <c r="F46" s="30"/>
      <c r="G46" s="30"/>
      <c r="H46" s="30"/>
      <c r="I46" s="30"/>
      <c r="J46" s="30"/>
      <c r="K46" s="30"/>
      <c r="L46" s="30"/>
      <c r="N46" s="72"/>
    </row>
    <row r="47" spans="1:14" s="23" customFormat="1" ht="20.25">
      <c r="A47" s="38" t="s">
        <v>67</v>
      </c>
      <c r="B47" s="49"/>
      <c r="C47" s="49"/>
      <c r="D47" s="49"/>
      <c r="E47" s="49"/>
      <c r="F47" s="30"/>
      <c r="G47" s="30"/>
      <c r="H47" s="30"/>
      <c r="I47" s="30"/>
      <c r="J47" s="30"/>
      <c r="K47" s="30"/>
      <c r="L47" s="30"/>
      <c r="N47" s="72"/>
    </row>
    <row r="48" spans="1:14" s="5" customFormat="1" ht="40.5">
      <c r="A48" s="50" t="s">
        <v>63</v>
      </c>
      <c r="B48" s="49"/>
      <c r="C48" s="49">
        <f>10000+10000+82494.24-20000</f>
        <v>82494.240000000005</v>
      </c>
      <c r="D48" s="49"/>
      <c r="E48" s="49"/>
      <c r="F48" s="30"/>
      <c r="G48" s="30"/>
      <c r="H48" s="30"/>
      <c r="I48" s="30"/>
      <c r="J48" s="30"/>
      <c r="K48" s="30"/>
      <c r="L48" s="30"/>
      <c r="N48" s="72"/>
    </row>
    <row r="49" spans="1:12" s="5" customFormat="1" ht="24" customHeight="1">
      <c r="A49" s="50" t="s">
        <v>75</v>
      </c>
      <c r="B49" s="49"/>
      <c r="C49" s="49"/>
      <c r="D49" s="49"/>
      <c r="E49" s="49"/>
      <c r="F49" s="30"/>
      <c r="G49" s="49"/>
      <c r="H49" s="49"/>
      <c r="I49" s="49"/>
      <c r="J49" s="49"/>
      <c r="K49" s="49"/>
      <c r="L49" s="49"/>
    </row>
    <row r="50" spans="1:12" s="5" customFormat="1" ht="18.75" customHeight="1">
      <c r="A50" s="70" t="s">
        <v>69</v>
      </c>
      <c r="B50" s="47"/>
      <c r="C50" s="47"/>
      <c r="D50" s="47"/>
      <c r="E50" s="47"/>
      <c r="F50" s="30"/>
      <c r="G50" s="47"/>
      <c r="H50" s="47"/>
      <c r="I50" s="47"/>
      <c r="J50" s="47"/>
      <c r="K50" s="47"/>
      <c r="L50" s="47"/>
    </row>
    <row r="51" spans="1:12" s="5" customFormat="1" ht="25.9" customHeight="1">
      <c r="A51" s="44" t="s">
        <v>43</v>
      </c>
      <c r="B51" s="37">
        <f>SUM(B52:B63)</f>
        <v>1421344.54</v>
      </c>
      <c r="C51" s="37">
        <f>SUM(C52:C63)</f>
        <v>1342430.6860000002</v>
      </c>
      <c r="D51" s="37">
        <f>SUM(D52:D63)</f>
        <v>579778</v>
      </c>
      <c r="E51" s="37">
        <f>SUM(E54:E63)</f>
        <v>0</v>
      </c>
      <c r="F51" s="37"/>
      <c r="G51" s="37"/>
      <c r="H51" s="37"/>
      <c r="I51" s="37"/>
      <c r="J51" s="37"/>
      <c r="K51" s="37"/>
      <c r="L51" s="37"/>
    </row>
    <row r="52" spans="1:12" s="5" customFormat="1" ht="0.75" customHeight="1">
      <c r="A52" s="36" t="s">
        <v>12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</row>
    <row r="53" spans="1:12" s="5" customFormat="1" ht="18.75" hidden="1" customHeight="1">
      <c r="A53" s="51" t="s">
        <v>13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</row>
    <row r="54" spans="1:12" s="5" customFormat="1" ht="24" hidden="1" customHeight="1">
      <c r="A54" s="41" t="s">
        <v>10</v>
      </c>
      <c r="B54" s="30">
        <f>1143404.8-223058</f>
        <v>920346.8</v>
      </c>
      <c r="C54" s="49">
        <v>769676.3</v>
      </c>
      <c r="D54" s="30"/>
      <c r="E54" s="30"/>
      <c r="F54" s="30"/>
      <c r="G54" s="30"/>
      <c r="H54" s="30"/>
      <c r="I54" s="30"/>
      <c r="J54" s="30"/>
      <c r="K54" s="30"/>
      <c r="L54" s="30"/>
    </row>
    <row r="55" spans="1:12" ht="20.25" hidden="1">
      <c r="A55" s="53" t="s">
        <v>35</v>
      </c>
      <c r="B55" s="49">
        <f>669997.74-169000</f>
        <v>500997.74</v>
      </c>
      <c r="C55" s="30">
        <v>501011.31</v>
      </c>
      <c r="D55" s="49">
        <v>600</v>
      </c>
      <c r="E55" s="30"/>
      <c r="F55" s="30"/>
      <c r="G55" s="30"/>
      <c r="H55" s="30"/>
      <c r="I55" s="30"/>
      <c r="J55" s="30"/>
      <c r="K55" s="30"/>
      <c r="L55" s="30"/>
    </row>
    <row r="56" spans="1:12" ht="23.25" hidden="1" customHeight="1">
      <c r="A56" s="39" t="s">
        <v>36</v>
      </c>
      <c r="B56" s="52"/>
      <c r="C56" s="52"/>
      <c r="D56" s="52">
        <v>16354.7</v>
      </c>
      <c r="E56" s="30"/>
      <c r="F56" s="30"/>
      <c r="G56" s="30"/>
      <c r="H56" s="30"/>
      <c r="I56" s="30"/>
      <c r="J56" s="30"/>
      <c r="K56" s="30"/>
      <c r="L56" s="30"/>
    </row>
    <row r="57" spans="1:12" ht="24" hidden="1" customHeight="1">
      <c r="A57" s="39" t="s">
        <v>19</v>
      </c>
      <c r="B57" s="30"/>
      <c r="C57" s="30"/>
      <c r="D57" s="30">
        <v>47944.800000000003</v>
      </c>
      <c r="E57" s="30"/>
      <c r="F57" s="30"/>
      <c r="G57" s="30"/>
      <c r="H57" s="30"/>
      <c r="I57" s="30"/>
      <c r="J57" s="30"/>
      <c r="K57" s="30"/>
      <c r="L57" s="30"/>
    </row>
    <row r="58" spans="1:12" s="5" customFormat="1" ht="30" hidden="1" customHeight="1">
      <c r="A58" s="39" t="s">
        <v>33</v>
      </c>
      <c r="B58" s="30"/>
      <c r="C58" s="30">
        <v>71743.076000000001</v>
      </c>
      <c r="D58" s="30"/>
      <c r="E58" s="30"/>
      <c r="F58" s="30"/>
      <c r="G58" s="30"/>
      <c r="H58" s="30"/>
      <c r="I58" s="30"/>
      <c r="J58" s="30"/>
      <c r="K58" s="30"/>
      <c r="L58" s="30"/>
    </row>
    <row r="59" spans="1:12" s="5" customFormat="1" ht="21" hidden="1" customHeight="1">
      <c r="A59" s="39" t="s">
        <v>23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</row>
    <row r="60" spans="1:12" s="5" customFormat="1" ht="24" hidden="1" customHeight="1">
      <c r="A60" s="39" t="s">
        <v>30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</row>
    <row r="61" spans="1:12" s="5" customFormat="1" ht="30" hidden="1" customHeight="1">
      <c r="A61" s="39" t="s">
        <v>34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</row>
    <row r="62" spans="1:12" s="5" customFormat="1" ht="24" hidden="1" customHeight="1">
      <c r="A62" s="39" t="s">
        <v>31</v>
      </c>
      <c r="B62" s="28"/>
      <c r="C62" s="28"/>
      <c r="D62" s="28"/>
      <c r="E62" s="30"/>
      <c r="F62" s="30"/>
      <c r="G62" s="30"/>
      <c r="H62" s="30"/>
      <c r="I62" s="30"/>
      <c r="J62" s="30"/>
      <c r="K62" s="30"/>
      <c r="L62" s="30"/>
    </row>
    <row r="63" spans="1:12" s="5" customFormat="1" ht="20.25" hidden="1">
      <c r="A63" s="39" t="s">
        <v>32</v>
      </c>
      <c r="B63" s="28"/>
      <c r="C63" s="28"/>
      <c r="D63" s="28">
        <v>514878.5</v>
      </c>
      <c r="E63" s="30"/>
      <c r="F63" s="30"/>
      <c r="G63" s="30"/>
      <c r="H63" s="30"/>
      <c r="I63" s="30"/>
      <c r="J63" s="30"/>
      <c r="K63" s="30"/>
      <c r="L63" s="30"/>
    </row>
    <row r="64" spans="1:12" s="5" customFormat="1" ht="20.25">
      <c r="A64" s="39" t="s">
        <v>45</v>
      </c>
      <c r="B64" s="28"/>
      <c r="C64" s="28"/>
      <c r="D64" s="28"/>
      <c r="E64" s="28"/>
      <c r="F64" s="30"/>
      <c r="G64" s="28"/>
      <c r="H64" s="28"/>
      <c r="I64" s="30"/>
      <c r="J64" s="30"/>
      <c r="K64" s="30"/>
      <c r="L64" s="30"/>
    </row>
    <row r="65" spans="1:17" s="5" customFormat="1" ht="20.25" customHeight="1">
      <c r="A65" s="39" t="s">
        <v>48</v>
      </c>
      <c r="B65" s="28"/>
      <c r="C65" s="28"/>
      <c r="D65" s="28"/>
      <c r="E65" s="28"/>
      <c r="F65" s="30"/>
      <c r="G65" s="28"/>
      <c r="H65" s="28"/>
      <c r="I65" s="30"/>
      <c r="J65" s="30"/>
      <c r="K65" s="30"/>
      <c r="L65" s="30"/>
    </row>
    <row r="66" spans="1:17" s="5" customFormat="1" ht="21" customHeight="1">
      <c r="A66" s="39" t="s">
        <v>84</v>
      </c>
      <c r="B66" s="28"/>
      <c r="C66" s="28"/>
      <c r="D66" s="28"/>
      <c r="E66" s="28"/>
      <c r="F66" s="30"/>
      <c r="G66" s="28"/>
      <c r="H66" s="28"/>
      <c r="I66" s="30"/>
      <c r="J66" s="30"/>
      <c r="K66" s="30"/>
      <c r="L66" s="30"/>
    </row>
    <row r="67" spans="1:17" s="5" customFormat="1" ht="22.5" hidden="1" customHeight="1">
      <c r="A67" s="39" t="s">
        <v>58</v>
      </c>
      <c r="B67" s="28"/>
      <c r="C67" s="28"/>
      <c r="D67" s="28"/>
      <c r="E67" s="28"/>
      <c r="F67" s="30"/>
      <c r="G67" s="28"/>
      <c r="H67" s="28"/>
      <c r="I67" s="28"/>
      <c r="J67" s="28"/>
      <c r="K67" s="30"/>
      <c r="L67" s="30"/>
    </row>
    <row r="68" spans="1:17" s="5" customFormat="1" ht="20.25" hidden="1">
      <c r="A68" s="39" t="s">
        <v>74</v>
      </c>
      <c r="B68" s="28"/>
      <c r="C68" s="28"/>
      <c r="D68" s="28"/>
      <c r="E68" s="28"/>
      <c r="F68" s="30"/>
      <c r="G68" s="28"/>
      <c r="H68" s="28"/>
      <c r="I68" s="28"/>
      <c r="J68" s="28"/>
      <c r="K68" s="30"/>
      <c r="L68" s="30"/>
    </row>
    <row r="69" spans="1:17" s="5" customFormat="1" ht="20.25" hidden="1">
      <c r="A69" s="39" t="s">
        <v>70</v>
      </c>
      <c r="B69" s="28"/>
      <c r="C69" s="28"/>
      <c r="D69" s="28"/>
      <c r="E69" s="28"/>
      <c r="F69" s="30"/>
      <c r="G69" s="28"/>
      <c r="H69" s="28"/>
      <c r="I69" s="28"/>
      <c r="J69" s="28"/>
      <c r="K69" s="30"/>
      <c r="L69" s="30"/>
    </row>
    <row r="70" spans="1:17" s="5" customFormat="1" ht="20.25" hidden="1">
      <c r="A70" s="39" t="s">
        <v>62</v>
      </c>
      <c r="B70" s="28"/>
      <c r="C70" s="28"/>
      <c r="D70" s="28"/>
      <c r="E70" s="28"/>
      <c r="F70" s="30"/>
      <c r="G70" s="28"/>
      <c r="H70" s="28"/>
      <c r="I70" s="28"/>
      <c r="J70" s="28"/>
      <c r="K70" s="30"/>
      <c r="L70" s="30"/>
    </row>
    <row r="71" spans="1:17" s="5" customFormat="1" ht="20.25" hidden="1">
      <c r="A71" s="39" t="s">
        <v>73</v>
      </c>
      <c r="B71" s="28"/>
      <c r="C71" s="28"/>
      <c r="D71" s="28"/>
      <c r="E71" s="28"/>
      <c r="F71" s="30"/>
      <c r="G71" s="28"/>
      <c r="H71" s="28"/>
      <c r="I71" s="30"/>
      <c r="J71" s="30"/>
      <c r="K71" s="30"/>
      <c r="L71" s="30"/>
    </row>
    <row r="72" spans="1:17" s="5" customFormat="1" ht="22.5" customHeight="1">
      <c r="A72" s="39" t="s">
        <v>77</v>
      </c>
      <c r="B72" s="28"/>
      <c r="C72" s="28"/>
      <c r="D72" s="28"/>
      <c r="E72" s="28"/>
      <c r="F72" s="30"/>
      <c r="G72" s="28"/>
      <c r="H72" s="28"/>
      <c r="I72" s="28"/>
      <c r="J72" s="28"/>
      <c r="K72" s="30"/>
      <c r="L72" s="30"/>
      <c r="N72" s="66"/>
      <c r="O72" s="66"/>
      <c r="P72" s="66"/>
    </row>
    <row r="73" spans="1:17" s="5" customFormat="1" ht="21" thickBot="1">
      <c r="A73" s="64" t="s">
        <v>68</v>
      </c>
      <c r="B73" s="28"/>
      <c r="C73" s="28"/>
      <c r="D73" s="28"/>
      <c r="E73" s="28"/>
      <c r="F73" s="30"/>
      <c r="G73" s="28"/>
      <c r="H73" s="28"/>
      <c r="I73" s="28"/>
      <c r="J73" s="28"/>
      <c r="K73" s="28"/>
      <c r="L73" s="28"/>
      <c r="N73" s="66"/>
      <c r="O73" s="66"/>
      <c r="P73" s="66"/>
    </row>
    <row r="74" spans="1:17" ht="30.75" customHeight="1" thickBot="1">
      <c r="A74" s="16" t="s">
        <v>16</v>
      </c>
      <c r="B74" s="35"/>
      <c r="C74" s="35"/>
      <c r="D74" s="35"/>
      <c r="E74" s="35"/>
      <c r="F74" s="61"/>
      <c r="G74" s="35"/>
      <c r="H74" s="35"/>
      <c r="I74" s="61"/>
      <c r="J74" s="15"/>
      <c r="K74" s="61"/>
      <c r="L74" s="61"/>
      <c r="M74" s="63"/>
      <c r="N74" s="67"/>
      <c r="O74" s="68"/>
      <c r="P74" s="67"/>
      <c r="Q74" s="63"/>
    </row>
    <row r="75" spans="1:17" ht="20.25">
      <c r="A75" s="54" t="s">
        <v>4</v>
      </c>
      <c r="B75" s="52"/>
      <c r="C75" s="52">
        <v>31220</v>
      </c>
      <c r="D75" s="52"/>
      <c r="E75" s="52">
        <f>4034142</f>
        <v>4034142</v>
      </c>
      <c r="F75" s="35"/>
      <c r="G75" s="52"/>
      <c r="H75" s="52"/>
      <c r="I75" s="35"/>
      <c r="J75" s="35"/>
      <c r="K75" s="35"/>
      <c r="L75" s="35"/>
      <c r="N75" s="69"/>
      <c r="O75" s="69"/>
      <c r="P75" s="67"/>
    </row>
    <row r="76" spans="1:17" ht="22.15" customHeight="1">
      <c r="A76" s="39" t="s">
        <v>60</v>
      </c>
      <c r="B76" s="30"/>
      <c r="C76" s="30">
        <v>232945</v>
      </c>
      <c r="D76" s="30"/>
      <c r="E76" s="30">
        <v>16636949</v>
      </c>
      <c r="F76" s="52"/>
      <c r="G76" s="30"/>
      <c r="H76" s="30"/>
      <c r="I76" s="52"/>
      <c r="J76" s="30"/>
      <c r="K76" s="52"/>
      <c r="L76" s="52"/>
      <c r="N76" s="69"/>
      <c r="O76" s="69"/>
      <c r="P76" s="69"/>
    </row>
    <row r="77" spans="1:17" ht="22.15" customHeight="1">
      <c r="A77" s="39" t="s">
        <v>49</v>
      </c>
      <c r="B77" s="30"/>
      <c r="C77" s="30"/>
      <c r="D77" s="30"/>
      <c r="E77" s="30"/>
      <c r="F77" s="52"/>
      <c r="G77" s="30"/>
      <c r="H77" s="30"/>
      <c r="I77" s="52"/>
      <c r="J77" s="30"/>
      <c r="K77" s="52"/>
      <c r="L77" s="52"/>
      <c r="N77" s="69"/>
      <c r="O77" s="69"/>
      <c r="P77" s="69"/>
    </row>
    <row r="78" spans="1:17" ht="22.15" customHeight="1">
      <c r="A78" s="38" t="s">
        <v>81</v>
      </c>
      <c r="B78" s="30"/>
      <c r="C78" s="30"/>
      <c r="D78" s="30"/>
      <c r="E78" s="30"/>
      <c r="F78" s="52"/>
      <c r="G78" s="30"/>
      <c r="H78" s="30"/>
      <c r="I78" s="52"/>
      <c r="J78" s="30"/>
      <c r="K78" s="52"/>
      <c r="L78" s="52"/>
      <c r="N78" s="69"/>
      <c r="O78" s="69"/>
      <c r="P78" s="69"/>
    </row>
    <row r="79" spans="1:17" ht="20.25">
      <c r="A79" s="38" t="s">
        <v>82</v>
      </c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</row>
    <row r="80" spans="1:17" ht="20.25">
      <c r="A80" s="38" t="s">
        <v>24</v>
      </c>
      <c r="B80" s="30"/>
      <c r="C80" s="30">
        <v>3232</v>
      </c>
      <c r="D80" s="30"/>
      <c r="E80" s="30">
        <f>F80*6</f>
        <v>0</v>
      </c>
      <c r="F80" s="30"/>
      <c r="G80" s="30"/>
      <c r="H80" s="30"/>
      <c r="I80" s="30"/>
      <c r="J80" s="30"/>
      <c r="K80" s="30"/>
      <c r="L80" s="30"/>
    </row>
    <row r="81" spans="1:12" ht="20.25">
      <c r="A81" s="38" t="s">
        <v>25</v>
      </c>
      <c r="B81" s="30"/>
      <c r="C81" s="30">
        <v>1337</v>
      </c>
      <c r="D81" s="30"/>
      <c r="E81" s="30">
        <v>8052</v>
      </c>
      <c r="F81" s="30"/>
      <c r="G81" s="30"/>
      <c r="H81" s="30"/>
      <c r="I81" s="30"/>
      <c r="J81" s="30"/>
      <c r="K81" s="30"/>
      <c r="L81" s="30"/>
    </row>
    <row r="82" spans="1:12" ht="20.25">
      <c r="A82" s="38" t="s">
        <v>26</v>
      </c>
      <c r="B82" s="30"/>
      <c r="C82" s="30">
        <v>7112</v>
      </c>
      <c r="D82" s="30"/>
      <c r="E82" s="30">
        <v>45450</v>
      </c>
      <c r="F82" s="30"/>
      <c r="G82" s="30"/>
      <c r="H82" s="30"/>
      <c r="I82" s="30"/>
      <c r="J82" s="30"/>
      <c r="K82" s="30"/>
      <c r="L82" s="30"/>
    </row>
    <row r="83" spans="1:12" ht="20.25">
      <c r="A83" s="38" t="s">
        <v>27</v>
      </c>
      <c r="B83" s="30"/>
      <c r="C83" s="30">
        <v>136539</v>
      </c>
      <c r="D83" s="30"/>
      <c r="E83" s="30">
        <v>1616462</v>
      </c>
      <c r="F83" s="30"/>
      <c r="G83" s="30"/>
      <c r="H83" s="30"/>
      <c r="I83" s="30"/>
      <c r="J83" s="30"/>
      <c r="K83" s="30"/>
      <c r="L83" s="30"/>
    </row>
    <row r="84" spans="1:12" ht="20.25">
      <c r="A84" s="38" t="s">
        <v>44</v>
      </c>
      <c r="B84" s="28"/>
      <c r="C84" s="28"/>
      <c r="D84" s="28"/>
      <c r="E84" s="28"/>
      <c r="F84" s="28"/>
      <c r="G84" s="28"/>
      <c r="H84" s="28"/>
      <c r="I84" s="28"/>
      <c r="J84" s="30"/>
      <c r="K84" s="28"/>
      <c r="L84" s="28"/>
    </row>
    <row r="85" spans="1:12" ht="20.25">
      <c r="A85" s="38" t="s">
        <v>21</v>
      </c>
      <c r="B85" s="28"/>
      <c r="C85" s="28"/>
      <c r="D85" s="28"/>
      <c r="E85" s="28"/>
      <c r="F85" s="28"/>
      <c r="G85" s="28"/>
      <c r="H85" s="28"/>
      <c r="I85" s="28"/>
      <c r="J85" s="30"/>
      <c r="K85" s="28"/>
      <c r="L85" s="28"/>
    </row>
    <row r="86" spans="1:12" ht="21" thickBot="1">
      <c r="A86" s="38" t="s">
        <v>46</v>
      </c>
      <c r="B86" s="28"/>
      <c r="C86" s="28"/>
      <c r="D86" s="28"/>
      <c r="E86" s="28"/>
      <c r="F86" s="28"/>
      <c r="G86" s="28"/>
      <c r="H86" s="28"/>
      <c r="I86" s="28"/>
      <c r="J86" s="30"/>
      <c r="K86" s="28"/>
      <c r="L86" s="28"/>
    </row>
    <row r="87" spans="1:12" s="14" customFormat="1" ht="21" thickBot="1">
      <c r="A87" s="38" t="s">
        <v>83</v>
      </c>
      <c r="B87" s="55"/>
      <c r="C87" s="55"/>
      <c r="D87" s="55"/>
      <c r="E87" s="15"/>
      <c r="F87" s="30"/>
      <c r="G87" s="30"/>
      <c r="H87" s="30"/>
      <c r="I87" s="30"/>
      <c r="J87" s="30"/>
      <c r="K87" s="30"/>
      <c r="L87" s="30"/>
    </row>
    <row r="88" spans="1:12" s="14" customFormat="1" ht="21" thickBot="1">
      <c r="A88" s="65" t="s">
        <v>61</v>
      </c>
      <c r="B88" s="55"/>
      <c r="C88" s="55"/>
      <c r="D88" s="55"/>
      <c r="E88" s="15"/>
      <c r="F88" s="28"/>
      <c r="G88" s="28"/>
      <c r="H88" s="28"/>
      <c r="I88" s="28"/>
      <c r="J88" s="28"/>
      <c r="K88" s="28"/>
      <c r="L88" s="28"/>
    </row>
    <row r="89" spans="1:12" ht="27.75" customHeight="1" thickBot="1">
      <c r="A89" s="60" t="s">
        <v>38</v>
      </c>
      <c r="B89" s="55" t="e">
        <f>B14-B22</f>
        <v>#REF!</v>
      </c>
      <c r="C89" s="55" t="e">
        <f>C14-C22</f>
        <v>#REF!</v>
      </c>
      <c r="D89" s="55"/>
      <c r="E89" s="15"/>
      <c r="F89" s="15"/>
      <c r="G89" s="15"/>
      <c r="H89" s="15"/>
      <c r="I89" s="15"/>
      <c r="J89" s="15"/>
      <c r="K89" s="15"/>
      <c r="L89" s="15"/>
    </row>
    <row r="90" spans="1:12" ht="20.25">
      <c r="A90" s="19" t="s">
        <v>17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</row>
    <row r="91" spans="1:12" ht="20.25">
      <c r="A91" s="19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</row>
    <row r="92" spans="1:12" ht="20.25">
      <c r="A92" s="1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1:12" ht="20.25">
      <c r="A93" s="25" t="s">
        <v>88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spans="1:12">
      <c r="A94" s="3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spans="1:12">
      <c r="A95" s="3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spans="1:12">
      <c r="A96" s="3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spans="1:12">
      <c r="A97" s="3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spans="1:12">
      <c r="A98" s="3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spans="1:12">
      <c r="A99" s="3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spans="1:12">
      <c r="A100" s="3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spans="1:12">
      <c r="A101" s="3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 spans="1:12">
      <c r="A102" s="3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spans="1:12">
      <c r="A103" s="3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spans="1:12">
      <c r="A104" s="3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spans="1:12">
      <c r="A105" s="3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spans="1:12">
      <c r="A106" s="3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spans="1:12">
      <c r="A107" s="3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spans="1:12">
      <c r="A108" s="3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1:12">
      <c r="A109" s="3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 spans="1:12">
      <c r="A110" s="3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spans="1:12">
      <c r="A111" s="3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 spans="1:12">
      <c r="A112" s="3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</row>
    <row r="113" spans="1:12">
      <c r="A113" s="3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</row>
    <row r="114" spans="1:12">
      <c r="A114" s="3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</row>
    <row r="115" spans="1:12">
      <c r="A115" s="3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 spans="1:12">
      <c r="A116" s="3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 spans="1:12">
      <c r="A117" s="3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spans="1:12">
      <c r="A118" s="3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</row>
    <row r="119" spans="1:12">
      <c r="A119" s="3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</row>
    <row r="120" spans="1:12">
      <c r="A120" s="3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</row>
    <row r="121" spans="1:12">
      <c r="A121" s="3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</row>
    <row r="122" spans="1:12">
      <c r="A122" s="3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</row>
    <row r="123" spans="1:12">
      <c r="A123" s="3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</row>
    <row r="124" spans="1:12">
      <c r="A124" s="3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</row>
    <row r="125" spans="1:12">
      <c r="A125" s="3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</row>
    <row r="126" spans="1:12">
      <c r="A126" s="3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</row>
    <row r="127" spans="1:12">
      <c r="A127" s="3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</row>
    <row r="128" spans="1:12">
      <c r="A128" s="3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</row>
    <row r="129" spans="1:12">
      <c r="A129" s="3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</row>
    <row r="130" spans="1:12">
      <c r="A130" s="3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</row>
    <row r="131" spans="1:12">
      <c r="A131" s="3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</row>
    <row r="132" spans="1:12">
      <c r="A132" s="3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</row>
    <row r="133" spans="1:12">
      <c r="A133" s="3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</row>
    <row r="134" spans="1:12">
      <c r="A134" s="3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</row>
    <row r="135" spans="1:12">
      <c r="A135" s="3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</row>
    <row r="136" spans="1:12">
      <c r="A136" s="3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</row>
    <row r="137" spans="1:12">
      <c r="A137" s="3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</row>
    <row r="138" spans="1:12">
      <c r="A138" s="3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</row>
    <row r="139" spans="1:12">
      <c r="A139" s="3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</row>
    <row r="140" spans="1:12">
      <c r="A140" s="3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</row>
    <row r="141" spans="1:12">
      <c r="A141" s="3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</row>
    <row r="142" spans="1:12">
      <c r="A142" s="3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</row>
    <row r="143" spans="1:12">
      <c r="A143" s="3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</row>
    <row r="144" spans="1:12">
      <c r="A144" s="3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</row>
    <row r="145" spans="1:12">
      <c r="A145" s="3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</row>
    <row r="146" spans="1:12">
      <c r="A146" s="3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</row>
    <row r="147" spans="1:12">
      <c r="A147" s="3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</row>
    <row r="148" spans="1:12">
      <c r="A148" s="3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</row>
    <row r="149" spans="1:12">
      <c r="A149" s="3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</row>
    <row r="150" spans="1:12">
      <c r="A150" s="3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</row>
    <row r="151" spans="1:12">
      <c r="A151" s="3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</row>
    <row r="152" spans="1:12">
      <c r="A152" s="3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</row>
    <row r="153" spans="1:12">
      <c r="A153" s="3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</row>
    <row r="154" spans="1:12">
      <c r="A154" s="3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</row>
    <row r="155" spans="1:12">
      <c r="A155" s="3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</row>
    <row r="156" spans="1:12">
      <c r="A156" s="3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</row>
    <row r="157" spans="1:12">
      <c r="A157" s="3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</row>
    <row r="158" spans="1:12">
      <c r="A158" s="3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</row>
    <row r="159" spans="1:12">
      <c r="A159" s="3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</row>
    <row r="160" spans="1:12">
      <c r="A160" s="3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</row>
    <row r="161" spans="1:12">
      <c r="A161" s="3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</row>
    <row r="162" spans="1:12">
      <c r="A162" s="3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</row>
    <row r="163" spans="1:12">
      <c r="A163" s="3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</row>
    <row r="164" spans="1:12">
      <c r="A164" s="3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</row>
    <row r="165" spans="1:12">
      <c r="A165" s="3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</row>
    <row r="166" spans="1:12">
      <c r="A166" s="3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</row>
    <row r="167" spans="1:12">
      <c r="A167" s="3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</row>
    <row r="168" spans="1:12">
      <c r="A168" s="3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</row>
    <row r="169" spans="1:12">
      <c r="A169" s="3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</row>
    <row r="170" spans="1:12">
      <c r="A170" s="3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</row>
    <row r="171" spans="1:12">
      <c r="A171" s="3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</row>
    <row r="172" spans="1:12">
      <c r="A172" s="3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</row>
    <row r="173" spans="1:12">
      <c r="A173" s="3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</row>
    <row r="174" spans="1:12">
      <c r="A174" s="3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</row>
    <row r="175" spans="1:12">
      <c r="A175" s="3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</row>
    <row r="176" spans="1:12">
      <c r="A176" s="3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</row>
    <row r="177" spans="1:12">
      <c r="A177" s="3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</row>
    <row r="178" spans="1:12">
      <c r="A178" s="3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</row>
    <row r="179" spans="1:12">
      <c r="A179" s="3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</row>
    <row r="180" spans="1:12">
      <c r="A180" s="3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</row>
    <row r="181" spans="1:12">
      <c r="A181" s="3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</row>
    <row r="182" spans="1:12">
      <c r="A182" s="3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</row>
    <row r="183" spans="1:12">
      <c r="A183" s="3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</row>
    <row r="184" spans="1:12">
      <c r="A184" s="3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</row>
    <row r="185" spans="1:12">
      <c r="A185" s="3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</row>
    <row r="186" spans="1:12">
      <c r="A186" s="3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</row>
    <row r="187" spans="1:12">
      <c r="A187" s="3"/>
    </row>
  </sheetData>
  <mergeCells count="2">
    <mergeCell ref="F7:L8"/>
    <mergeCell ref="A12:F12"/>
  </mergeCells>
  <phoneticPr fontId="0" type="noConversion"/>
  <printOptions horizontalCentered="1"/>
  <pageMargins left="0.23622047244094491" right="0.23622047244094491" top="0.39370078740157483" bottom="0.35433070866141736" header="0.27559055118110237" footer="0.27559055118110237"/>
  <pageSetup paperSize="8" scale="50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МИНФИН РД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Магомед</dc:creator>
  <cp:lastModifiedBy>Сергей Караченцев</cp:lastModifiedBy>
  <cp:lastPrinted>2018-05-21T12:04:27Z</cp:lastPrinted>
  <dcterms:created xsi:type="dcterms:W3CDTF">2003-02-03T12:19:30Z</dcterms:created>
  <dcterms:modified xsi:type="dcterms:W3CDTF">2018-05-21T12:04:39Z</dcterms:modified>
</cp:coreProperties>
</file>